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For Sharing\Finance\2022.2023\"/>
    </mc:Choice>
  </mc:AlternateContent>
  <xr:revisionPtr revIDLastSave="0" documentId="13_ncr:1_{C9305EA4-D429-48A0-810E-447F24371465}" xr6:coauthVersionLast="47" xr6:coauthVersionMax="47" xr10:uidLastSave="{00000000-0000-0000-0000-000000000000}"/>
  <workbookProtection workbookAlgorithmName="SHA-512" workbookHashValue="zE3fXpPzsy4xbvbNkCnBH/wpFhCAPpyLEmNZoM1HtrqhHYU7TTqChSkSPZ13s/To0T1kHO0TTDAPbs7WPOg6VA==" workbookSaltValue="+Qv/Ry3BYqBRctpWvDlPEg==" workbookSpinCount="100000" lockStructure="1"/>
  <bookViews>
    <workbookView xWindow="-120" yWindow="-120" windowWidth="29040" windowHeight="15840" xr2:uid="{B75ED670-DBFB-4593-B1B0-52FA2CEBAFB4}"/>
  </bookViews>
  <sheets>
    <sheet name="Summary 23.24" sheetId="7" r:id="rId1"/>
    <sheet name="VH Detail 23.24" sheetId="8" r:id="rId2"/>
    <sheet name="PC Detail 23.24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7" l="1"/>
  <c r="L33" i="7"/>
  <c r="L32" i="7"/>
  <c r="L31" i="7"/>
  <c r="L29" i="7"/>
  <c r="K33" i="7"/>
  <c r="K31" i="7"/>
  <c r="K28" i="7"/>
  <c r="J41" i="7"/>
  <c r="J40" i="7"/>
  <c r="J39" i="7"/>
  <c r="J38" i="7"/>
  <c r="J33" i="7"/>
  <c r="J32" i="7"/>
  <c r="J31" i="7"/>
  <c r="J29" i="7"/>
  <c r="J28" i="7"/>
  <c r="F40" i="7"/>
  <c r="F39" i="7"/>
  <c r="F34" i="7"/>
  <c r="F31" i="7"/>
  <c r="F28" i="7"/>
  <c r="E34" i="7"/>
  <c r="E31" i="7"/>
  <c r="D39" i="7"/>
  <c r="D34" i="7"/>
  <c r="D31" i="7"/>
  <c r="D28" i="7"/>
  <c r="L20" i="7"/>
  <c r="L19" i="7"/>
  <c r="L17" i="7"/>
  <c r="L16" i="7"/>
  <c r="L12" i="7"/>
  <c r="L11" i="7"/>
  <c r="L10" i="7"/>
  <c r="L9" i="7"/>
  <c r="L8" i="7"/>
  <c r="K20" i="7"/>
  <c r="K17" i="7"/>
  <c r="K16" i="7"/>
  <c r="K12" i="7"/>
  <c r="K11" i="7"/>
  <c r="K10" i="7"/>
  <c r="K9" i="7"/>
  <c r="K8" i="7"/>
  <c r="J20" i="7"/>
  <c r="J19" i="7"/>
  <c r="J18" i="7"/>
  <c r="J17" i="7"/>
  <c r="J16" i="7"/>
  <c r="J14" i="7"/>
  <c r="J12" i="7"/>
  <c r="J11" i="7"/>
  <c r="J10" i="7"/>
  <c r="J9" i="7"/>
  <c r="J8" i="7"/>
  <c r="I19" i="7"/>
  <c r="I16" i="7"/>
  <c r="I10" i="7"/>
  <c r="I8" i="7"/>
  <c r="F19" i="7"/>
  <c r="F18" i="7"/>
  <c r="F15" i="7"/>
  <c r="F11" i="7"/>
  <c r="F10" i="7"/>
  <c r="F9" i="7"/>
  <c r="E15" i="7"/>
  <c r="E11" i="7"/>
  <c r="E10" i="7"/>
  <c r="E9" i="7"/>
  <c r="D18" i="7"/>
  <c r="D15" i="7"/>
  <c r="D12" i="7"/>
  <c r="D11" i="7"/>
  <c r="D10" i="7"/>
  <c r="D9" i="7"/>
  <c r="D72" i="7" l="1"/>
  <c r="D71" i="7"/>
  <c r="D67" i="7"/>
  <c r="D66" i="7"/>
  <c r="D68" i="7"/>
  <c r="F76" i="6"/>
  <c r="F90" i="8"/>
  <c r="G34" i="7" s="1"/>
  <c r="L110" i="8"/>
  <c r="M39" i="7"/>
  <c r="M38" i="7"/>
  <c r="M37" i="7"/>
  <c r="M36" i="7"/>
  <c r="M35" i="7"/>
  <c r="M34" i="7"/>
  <c r="M30" i="7"/>
  <c r="G41" i="7"/>
  <c r="G40" i="7"/>
  <c r="G38" i="7"/>
  <c r="G37" i="7"/>
  <c r="G36" i="7"/>
  <c r="G35" i="7"/>
  <c r="G29" i="7"/>
  <c r="L122" i="8"/>
  <c r="M41" i="7" s="1"/>
  <c r="L116" i="8"/>
  <c r="M40" i="7" s="1"/>
  <c r="F110" i="8"/>
  <c r="G39" i="7" s="1"/>
  <c r="L76" i="8"/>
  <c r="M33" i="7" s="1"/>
  <c r="L51" i="8"/>
  <c r="M31" i="7" s="1"/>
  <c r="F51" i="8"/>
  <c r="G31" i="7" s="1"/>
  <c r="L28" i="8"/>
  <c r="M29" i="7" s="1"/>
  <c r="L18" i="8"/>
  <c r="M28" i="7" s="1"/>
  <c r="F6" i="8"/>
  <c r="F7" i="8"/>
  <c r="F8" i="8"/>
  <c r="F9" i="8"/>
  <c r="F10" i="8"/>
  <c r="F11" i="8"/>
  <c r="F12" i="8"/>
  <c r="F13" i="8"/>
  <c r="F14" i="8"/>
  <c r="F15" i="8"/>
  <c r="I110" i="8"/>
  <c r="C110" i="8"/>
  <c r="I76" i="8"/>
  <c r="I66" i="8"/>
  <c r="I51" i="8"/>
  <c r="C51" i="8"/>
  <c r="G125" i="8"/>
  <c r="I122" i="8"/>
  <c r="K122" i="8"/>
  <c r="J122" i="8"/>
  <c r="H122" i="8"/>
  <c r="I116" i="8"/>
  <c r="K116" i="8"/>
  <c r="J116" i="8"/>
  <c r="H116" i="8"/>
  <c r="E116" i="8"/>
  <c r="K110" i="8"/>
  <c r="J110" i="8"/>
  <c r="H110" i="8"/>
  <c r="E110" i="8"/>
  <c r="D110" i="8"/>
  <c r="B110" i="8"/>
  <c r="C90" i="8"/>
  <c r="E90" i="8"/>
  <c r="D90" i="8"/>
  <c r="B90" i="8"/>
  <c r="K76" i="8"/>
  <c r="J76" i="8"/>
  <c r="H76" i="8"/>
  <c r="F76" i="8"/>
  <c r="G33" i="7" s="1"/>
  <c r="L66" i="8"/>
  <c r="M32" i="7" s="1"/>
  <c r="K66" i="8"/>
  <c r="J66" i="8"/>
  <c r="H66" i="8"/>
  <c r="F66" i="8"/>
  <c r="G32" i="7" s="1"/>
  <c r="E66" i="8"/>
  <c r="D66" i="8"/>
  <c r="B66" i="8"/>
  <c r="K51" i="8"/>
  <c r="J51" i="8"/>
  <c r="H51" i="8"/>
  <c r="E51" i="8"/>
  <c r="D51" i="8"/>
  <c r="B51" i="8"/>
  <c r="L37" i="8"/>
  <c r="K37" i="8"/>
  <c r="J37" i="8"/>
  <c r="H37" i="8"/>
  <c r="F37" i="8"/>
  <c r="G30" i="7" s="1"/>
  <c r="E37" i="8"/>
  <c r="D37" i="8"/>
  <c r="B37" i="8"/>
  <c r="I28" i="8"/>
  <c r="K28" i="8"/>
  <c r="J28" i="8"/>
  <c r="H28" i="8"/>
  <c r="I18" i="8"/>
  <c r="K18" i="8"/>
  <c r="J18" i="8"/>
  <c r="H18" i="8"/>
  <c r="C18" i="8"/>
  <c r="E18" i="8"/>
  <c r="D18" i="8"/>
  <c r="B18" i="8"/>
  <c r="L121" i="6"/>
  <c r="M20" i="7" s="1"/>
  <c r="L115" i="6"/>
  <c r="M19" i="7" s="1"/>
  <c r="L94" i="6"/>
  <c r="M14" i="7" s="1"/>
  <c r="L76" i="6"/>
  <c r="L66" i="6"/>
  <c r="M11" i="7" s="1"/>
  <c r="L51" i="6"/>
  <c r="M10" i="7" s="1"/>
  <c r="L37" i="6"/>
  <c r="M9" i="7" s="1"/>
  <c r="M51" i="7" s="1"/>
  <c r="M17" i="7"/>
  <c r="M16" i="7"/>
  <c r="M15" i="7"/>
  <c r="M13" i="7"/>
  <c r="M7" i="7"/>
  <c r="G7" i="7"/>
  <c r="F92" i="6"/>
  <c r="F93" i="6"/>
  <c r="F94" i="6"/>
  <c r="G14" i="7" s="1"/>
  <c r="F72" i="6"/>
  <c r="F75" i="6" s="1"/>
  <c r="F70" i="6"/>
  <c r="F73" i="6"/>
  <c r="G12" i="7"/>
  <c r="G20" i="7"/>
  <c r="G62" i="7" s="1"/>
  <c r="G19" i="7"/>
  <c r="G18" i="7"/>
  <c r="G17" i="7"/>
  <c r="G16" i="7"/>
  <c r="G15" i="7"/>
  <c r="G13" i="7"/>
  <c r="F66" i="6"/>
  <c r="G11" i="7" s="1"/>
  <c r="F51" i="6"/>
  <c r="G10" i="7" s="1"/>
  <c r="F37" i="6"/>
  <c r="G9" i="7" s="1"/>
  <c r="G8" i="7"/>
  <c r="I62" i="7"/>
  <c r="D62" i="7"/>
  <c r="F62" i="7"/>
  <c r="E62" i="7"/>
  <c r="C62" i="7"/>
  <c r="K61" i="7"/>
  <c r="D61" i="7"/>
  <c r="E61" i="7"/>
  <c r="C61" i="7"/>
  <c r="L60" i="7"/>
  <c r="K60" i="7"/>
  <c r="I60" i="7"/>
  <c r="E60" i="7"/>
  <c r="C60" i="7"/>
  <c r="I59" i="7"/>
  <c r="D59" i="7"/>
  <c r="F59" i="7"/>
  <c r="E59" i="7"/>
  <c r="C59" i="7"/>
  <c r="D58" i="7"/>
  <c r="F58" i="7"/>
  <c r="E58" i="7"/>
  <c r="C58" i="7"/>
  <c r="J57" i="7"/>
  <c r="L57" i="7"/>
  <c r="K57" i="7"/>
  <c r="I57" i="7"/>
  <c r="C57" i="7"/>
  <c r="L56" i="7"/>
  <c r="K56" i="7"/>
  <c r="I56" i="7"/>
  <c r="D56" i="7"/>
  <c r="F56" i="7"/>
  <c r="E56" i="7"/>
  <c r="C56" i="7"/>
  <c r="J55" i="7"/>
  <c r="L55" i="7"/>
  <c r="K55" i="7"/>
  <c r="I55" i="7"/>
  <c r="C55" i="7"/>
  <c r="I54" i="7"/>
  <c r="F54" i="7"/>
  <c r="E54" i="7"/>
  <c r="C54" i="7"/>
  <c r="I53" i="7"/>
  <c r="C53" i="7"/>
  <c r="C52" i="7"/>
  <c r="I51" i="7"/>
  <c r="C51" i="7"/>
  <c r="D50" i="7"/>
  <c r="F50" i="7"/>
  <c r="E50" i="7"/>
  <c r="C50" i="7"/>
  <c r="L49" i="7"/>
  <c r="I49" i="7"/>
  <c r="E49" i="7"/>
  <c r="C49" i="7"/>
  <c r="I42" i="7"/>
  <c r="C42" i="7"/>
  <c r="D55" i="7"/>
  <c r="F55" i="7"/>
  <c r="E55" i="7"/>
  <c r="J49" i="7"/>
  <c r="K49" i="7"/>
  <c r="C21" i="7"/>
  <c r="K62" i="7"/>
  <c r="L61" i="7"/>
  <c r="I61" i="7"/>
  <c r="F61" i="7"/>
  <c r="J60" i="7"/>
  <c r="F60" i="7"/>
  <c r="J59" i="7"/>
  <c r="K59" i="7"/>
  <c r="J58" i="7"/>
  <c r="L58" i="7"/>
  <c r="K58" i="7"/>
  <c r="I58" i="7"/>
  <c r="D57" i="7"/>
  <c r="F57" i="7"/>
  <c r="E57" i="7"/>
  <c r="J56" i="7"/>
  <c r="D54" i="7"/>
  <c r="J53" i="7"/>
  <c r="L53" i="7"/>
  <c r="K53" i="7"/>
  <c r="D53" i="7"/>
  <c r="F53" i="7"/>
  <c r="E53" i="7"/>
  <c r="I52" i="7"/>
  <c r="J51" i="7"/>
  <c r="L51" i="7"/>
  <c r="K51" i="7"/>
  <c r="E51" i="7"/>
  <c r="K50" i="7"/>
  <c r="I50" i="7"/>
  <c r="L28" i="6"/>
  <c r="M8" i="7" s="1"/>
  <c r="I109" i="6"/>
  <c r="C51" i="6"/>
  <c r="C109" i="6"/>
  <c r="C66" i="6"/>
  <c r="C76" i="6"/>
  <c r="G124" i="6"/>
  <c r="I121" i="6"/>
  <c r="K121" i="6"/>
  <c r="J121" i="6"/>
  <c r="H121" i="6"/>
  <c r="I115" i="6"/>
  <c r="K115" i="6"/>
  <c r="J115" i="6"/>
  <c r="H115" i="6"/>
  <c r="E115" i="6"/>
  <c r="E116" i="6" s="1"/>
  <c r="K109" i="6"/>
  <c r="J109" i="6"/>
  <c r="H109" i="6"/>
  <c r="F109" i="6"/>
  <c r="E109" i="6"/>
  <c r="D109" i="6"/>
  <c r="B109" i="6"/>
  <c r="I94" i="6"/>
  <c r="K94" i="6"/>
  <c r="J94" i="6"/>
  <c r="H94" i="6"/>
  <c r="F89" i="6"/>
  <c r="E89" i="6"/>
  <c r="D89" i="6"/>
  <c r="B89" i="6"/>
  <c r="I76" i="6"/>
  <c r="K76" i="6"/>
  <c r="J76" i="6"/>
  <c r="H76" i="6"/>
  <c r="I66" i="6"/>
  <c r="K66" i="6"/>
  <c r="J66" i="6"/>
  <c r="H66" i="6"/>
  <c r="E66" i="6"/>
  <c r="D66" i="6"/>
  <c r="B66" i="6"/>
  <c r="I51" i="6"/>
  <c r="K51" i="6"/>
  <c r="J51" i="6"/>
  <c r="H51" i="6"/>
  <c r="E51" i="6"/>
  <c r="D51" i="6"/>
  <c r="B51" i="6"/>
  <c r="I37" i="6"/>
  <c r="K37" i="6"/>
  <c r="J37" i="6"/>
  <c r="H37" i="6"/>
  <c r="C37" i="6"/>
  <c r="E37" i="6"/>
  <c r="D37" i="6"/>
  <c r="B37" i="6"/>
  <c r="I28" i="6"/>
  <c r="K28" i="6"/>
  <c r="J28" i="6"/>
  <c r="H28" i="6"/>
  <c r="D73" i="7" l="1"/>
  <c r="G58" i="7"/>
  <c r="M58" i="7"/>
  <c r="M62" i="7"/>
  <c r="F74" i="7"/>
  <c r="M56" i="7"/>
  <c r="G53" i="7"/>
  <c r="G51" i="7"/>
  <c r="G57" i="7"/>
  <c r="G61" i="7"/>
  <c r="M57" i="7"/>
  <c r="M61" i="7"/>
  <c r="G59" i="7"/>
  <c r="M50" i="7"/>
  <c r="G56" i="7"/>
  <c r="G50" i="7"/>
  <c r="M55" i="7"/>
  <c r="F124" i="6"/>
  <c r="M53" i="7"/>
  <c r="M49" i="7"/>
  <c r="M59" i="7"/>
  <c r="G55" i="7"/>
  <c r="G54" i="7"/>
  <c r="G60" i="7"/>
  <c r="G52" i="7"/>
  <c r="M52" i="7"/>
  <c r="M42" i="7"/>
  <c r="G28" i="7"/>
  <c r="L125" i="8"/>
  <c r="C125" i="8"/>
  <c r="L50" i="7"/>
  <c r="J62" i="7"/>
  <c r="I125" i="8"/>
  <c r="J125" i="8"/>
  <c r="H125" i="8"/>
  <c r="K125" i="8"/>
  <c r="B125" i="8"/>
  <c r="D125" i="8"/>
  <c r="E125" i="8"/>
  <c r="L124" i="6"/>
  <c r="M12" i="7"/>
  <c r="M54" i="7" s="1"/>
  <c r="I124" i="6"/>
  <c r="G21" i="7"/>
  <c r="J50" i="7"/>
  <c r="F21" i="7"/>
  <c r="J61" i="7"/>
  <c r="E42" i="7"/>
  <c r="K52" i="7"/>
  <c r="L52" i="7"/>
  <c r="F42" i="7"/>
  <c r="C63" i="7"/>
  <c r="E52" i="7"/>
  <c r="E63" i="7" s="1"/>
  <c r="J52" i="7"/>
  <c r="L21" i="7"/>
  <c r="D42" i="7"/>
  <c r="F52" i="7"/>
  <c r="D21" i="7"/>
  <c r="D52" i="7"/>
  <c r="K54" i="7"/>
  <c r="L54" i="7"/>
  <c r="D60" i="7"/>
  <c r="L42" i="7"/>
  <c r="J54" i="7"/>
  <c r="L62" i="7"/>
  <c r="I63" i="7"/>
  <c r="I21" i="7"/>
  <c r="F49" i="7"/>
  <c r="F51" i="7"/>
  <c r="K21" i="7"/>
  <c r="K42" i="7"/>
  <c r="D49" i="7"/>
  <c r="D51" i="7"/>
  <c r="E21" i="7"/>
  <c r="J21" i="7"/>
  <c r="J42" i="7"/>
  <c r="L59" i="7"/>
  <c r="C124" i="6"/>
  <c r="H124" i="6"/>
  <c r="B124" i="6"/>
  <c r="K124" i="6"/>
  <c r="J124" i="6"/>
  <c r="E124" i="6"/>
  <c r="D124" i="6"/>
  <c r="G42" i="7" l="1"/>
  <c r="M43" i="7" s="1"/>
  <c r="G49" i="7"/>
  <c r="F125" i="8"/>
  <c r="K63" i="7"/>
  <c r="J63" i="7"/>
  <c r="F63" i="7"/>
  <c r="L63" i="7"/>
  <c r="D63" i="7"/>
  <c r="G63" i="7" l="1"/>
  <c r="M18" i="7"/>
  <c r="M21" i="7" l="1"/>
  <c r="M22" i="7" s="1"/>
  <c r="M60" i="7"/>
  <c r="M63" i="7" l="1"/>
  <c r="M64" i="7" s="1"/>
</calcChain>
</file>

<file path=xl/sharedStrings.xml><?xml version="1.0" encoding="utf-8"?>
<sst xmlns="http://schemas.openxmlformats.org/spreadsheetml/2006/main" count="384" uniqueCount="179">
  <si>
    <t>BUDGET 2022/23 SUMMARY</t>
  </si>
  <si>
    <t>Budget 2021/22</t>
  </si>
  <si>
    <t>Actual to 31.12.2021</t>
  </si>
  <si>
    <t>Estimate to 31.03.2022</t>
  </si>
  <si>
    <t>Budget 2022/23</t>
  </si>
  <si>
    <t>Bar</t>
  </si>
  <si>
    <t>Communications</t>
  </si>
  <si>
    <t>Earmarked Expenditure</t>
  </si>
  <si>
    <t>Events</t>
  </si>
  <si>
    <t>Fees</t>
  </si>
  <si>
    <t>General Maintenance</t>
  </si>
  <si>
    <t>Hall Hire</t>
  </si>
  <si>
    <t>Pavilion</t>
  </si>
  <si>
    <t>Precept</t>
  </si>
  <si>
    <t>Rent</t>
  </si>
  <si>
    <t>S137</t>
  </si>
  <si>
    <t>PWLB Loan</t>
  </si>
  <si>
    <t>Staff Costs</t>
  </si>
  <si>
    <t>Utilities</t>
  </si>
  <si>
    <t>INCOME</t>
  </si>
  <si>
    <t>EXPENDITURE</t>
  </si>
  <si>
    <t>PARISH COUNCIL</t>
  </si>
  <si>
    <t>Rates</t>
  </si>
  <si>
    <t>VILLAGE HALL</t>
  </si>
  <si>
    <t>Total Income Budget</t>
  </si>
  <si>
    <t>Parish Council</t>
  </si>
  <si>
    <t>Village Hall</t>
  </si>
  <si>
    <t>Total Expenditure Budget</t>
  </si>
  <si>
    <t>RAINFORD PARISH COUNCIL BUDGET REPORT 2022/23</t>
  </si>
  <si>
    <t>Deficit</t>
  </si>
  <si>
    <t xml:space="preserve">  </t>
  </si>
  <si>
    <t>estimate of additional bookings.</t>
  </si>
  <si>
    <t>Earmarked expenditure</t>
  </si>
  <si>
    <t>Items included here are bank and card charges, along with audit fees and subscriptions.  The Village Hall section includes the music and bar licences.</t>
  </si>
  <si>
    <t>A total of £30775 has been included to allow for unexpected repair and maintenance work.</t>
  </si>
  <si>
    <t>Provision has only been made for utility costs</t>
  </si>
  <si>
    <t>The amount owing reduces slightly year on year.  No further loan is included.</t>
  </si>
  <si>
    <t>The following weighting has been used:</t>
  </si>
  <si>
    <t>PC</t>
  </si>
  <si>
    <t>Clerk 75%</t>
  </si>
  <si>
    <t>Event Co-ordinator 33%</t>
  </si>
  <si>
    <t>Caretaker 2 (6 hours per week) 100%</t>
  </si>
  <si>
    <t>VH</t>
  </si>
  <si>
    <t>Clerk 25%</t>
  </si>
  <si>
    <t>Event Co-ordinator 67%</t>
  </si>
  <si>
    <t>Caretaker 1 (20 hours per week) 100%</t>
  </si>
  <si>
    <t>Bar Supervisor 100%</t>
  </si>
  <si>
    <t>Bar Staff 100%</t>
  </si>
  <si>
    <t>BAR</t>
  </si>
  <si>
    <t>Drinks packages</t>
  </si>
  <si>
    <t>Expenses</t>
  </si>
  <si>
    <t>Stock: Beer</t>
  </si>
  <si>
    <t>Stock: Bottle Beer</t>
  </si>
  <si>
    <t>Stock: Bottled Cider</t>
  </si>
  <si>
    <t>Stock: Cider</t>
  </si>
  <si>
    <t>Stock: Snacks</t>
  </si>
  <si>
    <t>Stock: Soft Drinks</t>
  </si>
  <si>
    <t>Stock: Sparkling Wine</t>
  </si>
  <si>
    <t>Stock: Spirits</t>
  </si>
  <si>
    <t>Stock: Wine</t>
  </si>
  <si>
    <t>Takings: Card</t>
  </si>
  <si>
    <t>Takings: Cash</t>
  </si>
  <si>
    <t>COMMUNICATIONS</t>
  </si>
  <si>
    <t>Broadband/Mobile</t>
  </si>
  <si>
    <t>IT support</t>
  </si>
  <si>
    <t>Newsletter</t>
  </si>
  <si>
    <t>Printing</t>
  </si>
  <si>
    <t>Stationery</t>
  </si>
  <si>
    <t>Telephone</t>
  </si>
  <si>
    <t>Website</t>
  </si>
  <si>
    <t>Sub-total Bar</t>
  </si>
  <si>
    <t>Sub-total Communications</t>
  </si>
  <si>
    <t>EAR-MARKED EXPENDITURE</t>
  </si>
  <si>
    <t>Community Projects</t>
  </si>
  <si>
    <t>Contingency</t>
  </si>
  <si>
    <t>Elections</t>
  </si>
  <si>
    <t>School Crossing Patrol</t>
  </si>
  <si>
    <t>Chairman's Fund</t>
  </si>
  <si>
    <t>Sub-Total Earmarked Exp.</t>
  </si>
  <si>
    <t>EVENTS</t>
  </si>
  <si>
    <t>Art Exhibition</t>
  </si>
  <si>
    <t>Beer Festival</t>
  </si>
  <si>
    <t>Chairman's Evenings</t>
  </si>
  <si>
    <t>Christmas Fayre</t>
  </si>
  <si>
    <t>Christmas Parties</t>
  </si>
  <si>
    <t>Civic Events</t>
  </si>
  <si>
    <t>Community Cinema</t>
  </si>
  <si>
    <t>Function Extras</t>
  </si>
  <si>
    <t>Concerts</t>
  </si>
  <si>
    <t>Craft Fairs</t>
  </si>
  <si>
    <t>Sub-total Events</t>
  </si>
  <si>
    <t>FEES</t>
  </si>
  <si>
    <t>Accounting &amp; Bookings Software</t>
  </si>
  <si>
    <t>Audit</t>
  </si>
  <si>
    <t>Bank charges</t>
  </si>
  <si>
    <t>Bar Licence</t>
  </si>
  <si>
    <t>Card Machine</t>
  </si>
  <si>
    <t>Insurance</t>
  </si>
  <si>
    <t>Intruder Alarm sytem</t>
  </si>
  <si>
    <t>Music Licence</t>
  </si>
  <si>
    <t>Payroll</t>
  </si>
  <si>
    <t>Subscriptions</t>
  </si>
  <si>
    <t>Fire Alarm</t>
  </si>
  <si>
    <t>Sub-total Fees</t>
  </si>
  <si>
    <t>Cleaning</t>
  </si>
  <si>
    <t>Ground Maintenance</t>
  </si>
  <si>
    <t>Repairs</t>
  </si>
  <si>
    <t>Renewals</t>
  </si>
  <si>
    <t>Servicing</t>
  </si>
  <si>
    <t>Waste Removal</t>
  </si>
  <si>
    <t>Sub-total Gen.Main.</t>
  </si>
  <si>
    <t>Chamber</t>
  </si>
  <si>
    <t>Bar Area</t>
  </si>
  <si>
    <t>Kitchen</t>
  </si>
  <si>
    <t xml:space="preserve">Main Hall </t>
  </si>
  <si>
    <t>Main Hall with Bar</t>
  </si>
  <si>
    <t>Main Hall: Weekly Classes</t>
  </si>
  <si>
    <t>Reception Room: Weekly Classes</t>
  </si>
  <si>
    <t>Evening Function</t>
  </si>
  <si>
    <t>Wedding Party</t>
  </si>
  <si>
    <t>Wedding Reception</t>
  </si>
  <si>
    <t>Sub-total Hall Hire</t>
  </si>
  <si>
    <t>Other</t>
  </si>
  <si>
    <t>Sub-total Pavilion</t>
  </si>
  <si>
    <t>GENERAL MAINTENANCE</t>
  </si>
  <si>
    <t>HALL HIRE</t>
  </si>
  <si>
    <t>PAVILION</t>
  </si>
  <si>
    <t>PRECEPT</t>
  </si>
  <si>
    <t>PWLB LOAN REPAYMENT</t>
  </si>
  <si>
    <t>RATES</t>
  </si>
  <si>
    <t>RENT</t>
  </si>
  <si>
    <t>Ground Rent</t>
  </si>
  <si>
    <t>Ofices 1 &amp; 2</t>
  </si>
  <si>
    <t>Office 4</t>
  </si>
  <si>
    <t>Offices 5 &amp; 6</t>
  </si>
  <si>
    <t>Office 3 (Clerk's office)</t>
  </si>
  <si>
    <t>Sub-total Rent</t>
  </si>
  <si>
    <t>STAFF COSTS</t>
  </si>
  <si>
    <t>National Insurance</t>
  </si>
  <si>
    <t>Pensions</t>
  </si>
  <si>
    <t>Salaries</t>
  </si>
  <si>
    <t>Sub-total Staff Costs</t>
  </si>
  <si>
    <t>Training</t>
  </si>
  <si>
    <t>UTILITIES</t>
  </si>
  <si>
    <t>Electricity</t>
  </si>
  <si>
    <t>Gas</t>
  </si>
  <si>
    <t>Water</t>
  </si>
  <si>
    <t>Sub-total Utilities</t>
  </si>
  <si>
    <t>TOTAL</t>
  </si>
  <si>
    <t>COST CENTRE</t>
  </si>
  <si>
    <t>DRAFT BUDGET 2022/23 DETAIL</t>
  </si>
  <si>
    <t>The Queen's Platinum Jubilee</t>
  </si>
  <si>
    <t>Supplies</t>
  </si>
  <si>
    <t>Reception Room</t>
  </si>
  <si>
    <t xml:space="preserve">This includes monies raised for the Chairman's fund and any S137 costs.  There is an allowance of £4500 for community projects.  </t>
  </si>
  <si>
    <t>Actual to 31.12.2022</t>
  </si>
  <si>
    <t>Budget 2023/24</t>
  </si>
  <si>
    <t>2023/24 DRAFT Budget Summary</t>
  </si>
  <si>
    <t>Bank charges/Interest</t>
  </si>
  <si>
    <t>Estimate to 31.03.2023</t>
  </si>
  <si>
    <t>Budget 2023.24</t>
  </si>
  <si>
    <t>These figures have been calculated assuming a 5% overall increase in bar prices and a gross profit of 52%.</t>
  </si>
  <si>
    <t>It has taken account of the bookings already on the calendar and the addition of a monthly Friday night quiz.  It also includes a calculated</t>
  </si>
  <si>
    <t>It also includes an estimated increased cost for the SCP on Cross Pit Lane.</t>
  </si>
  <si>
    <t>Events included in the Parish Council part of the budget include fund raisers for the Chairman's charity and Civic Sunday/Remembrance Day.</t>
  </si>
  <si>
    <t xml:space="preserve">The expenditure also includes the cost of the Chairman's evening, which is an opportunity to thank key members of the community. </t>
  </si>
  <si>
    <t>The income on this line are the loyalty and interest payments from the bank.  A cheaper alternative to the existing card machine is being researched.</t>
  </si>
  <si>
    <t xml:space="preserve">£5000 has been included on the income of this line with the intention that grant or sponsorship money will be sourced, </t>
  </si>
  <si>
    <t>including an allowance from St Helens Council for repair works.</t>
  </si>
  <si>
    <t>The income figures have been calculated assuming the existing fees</t>
  </si>
  <si>
    <t>The figure is based on the 2023/24 Band D equivalent  Council Tax Base figure of 2969 @ £27.17</t>
  </si>
  <si>
    <t>An increase of 4.9% has been assumed</t>
  </si>
  <si>
    <t>It has been assumed that the lease negotiations with St Helens Council will not have been completed before the invoice is raised</t>
  </si>
  <si>
    <t>The calculations include a 5% rent increase for Office 4 (Merseyside Police) from £510 pcm to £535.50 and for Offices 5 &amp; 6 from £816 pcm to £856.80.  The increase has not been included for Offices 1 &amp; 2 as they are used more for storage, so lighting and heating are minimal.</t>
  </si>
  <si>
    <t>A maintenance of the increased costs has been assumed</t>
  </si>
  <si>
    <t xml:space="preserve">Calculated to make savings where possible.  </t>
  </si>
  <si>
    <t>It allows for increases in the costs for 6 newsletters in Local Life + the costs of the website, IT, Telephone &amp; Broadband, Printing and Stationery.</t>
  </si>
  <si>
    <t xml:space="preserve"> Also included are costs for the Christmas Fayre.</t>
  </si>
  <si>
    <t xml:space="preserve">The Village Hall Events Budget includes event extras such as table cloths, fairy lightings and bunting etc., the Beer Festival and the Christmas Parties.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</si>
</sst>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6" xfId="0" applyBorder="1"/>
    <xf numFmtId="0" fontId="0" fillId="2" borderId="2" xfId="0" applyFill="1" applyBorder="1"/>
    <xf numFmtId="0" fontId="2" fillId="2" borderId="2" xfId="0" applyFont="1" applyFill="1" applyBorder="1"/>
    <xf numFmtId="0" fontId="2" fillId="0" borderId="9" xfId="0" applyFont="1" applyBorder="1"/>
    <xf numFmtId="0" fontId="2" fillId="2" borderId="12" xfId="0" applyFont="1" applyFill="1" applyBorder="1"/>
    <xf numFmtId="0" fontId="5" fillId="0" borderId="0" xfId="0" applyFont="1"/>
    <xf numFmtId="0" fontId="0" fillId="0" borderId="9" xfId="0" applyBorder="1"/>
    <xf numFmtId="0" fontId="1" fillId="0" borderId="9" xfId="0" applyFont="1" applyBorder="1"/>
    <xf numFmtId="0" fontId="2" fillId="0" borderId="13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 wrapText="1"/>
    </xf>
    <xf numFmtId="0" fontId="2" fillId="0" borderId="16" xfId="0" applyFont="1" applyBorder="1"/>
    <xf numFmtId="0" fontId="0" fillId="0" borderId="16" xfId="0" applyBorder="1"/>
    <xf numFmtId="0" fontId="0" fillId="0" borderId="17" xfId="0" applyBorder="1"/>
    <xf numFmtId="0" fontId="1" fillId="0" borderId="16" xfId="0" applyFont="1" applyBorder="1" applyAlignment="1">
      <alignment horizontal="right"/>
    </xf>
    <xf numFmtId="0" fontId="1" fillId="0" borderId="17" xfId="0" applyFont="1" applyBorder="1"/>
    <xf numFmtId="0" fontId="0" fillId="0" borderId="18" xfId="0" applyBorder="1"/>
    <xf numFmtId="0" fontId="2" fillId="0" borderId="19" xfId="0" applyFont="1" applyBorder="1" applyAlignment="1">
      <alignment horizontal="right"/>
    </xf>
    <xf numFmtId="0" fontId="1" fillId="0" borderId="20" xfId="0" applyFont="1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2" fillId="0" borderId="23" xfId="0" applyFont="1" applyBorder="1"/>
    <xf numFmtId="0" fontId="0" fillId="0" borderId="22" xfId="0" applyBorder="1"/>
    <xf numFmtId="0" fontId="0" fillId="3" borderId="11" xfId="0" applyFill="1" applyBorder="1"/>
    <xf numFmtId="0" fontId="0" fillId="3" borderId="2" xfId="0" applyFill="1" applyBorder="1"/>
    <xf numFmtId="0" fontId="0" fillId="3" borderId="7" xfId="0" applyFill="1" applyBorder="1"/>
    <xf numFmtId="0" fontId="2" fillId="3" borderId="23" xfId="0" applyFont="1" applyFill="1" applyBorder="1"/>
    <xf numFmtId="0" fontId="0" fillId="3" borderId="10" xfId="0" applyFill="1" applyBorder="1"/>
    <xf numFmtId="0" fontId="0" fillId="3" borderId="21" xfId="0" applyFill="1" applyBorder="1"/>
    <xf numFmtId="0" fontId="2" fillId="3" borderId="12" xfId="0" applyFont="1" applyFill="1" applyBorder="1"/>
    <xf numFmtId="0" fontId="1" fillId="3" borderId="20" xfId="0" applyFont="1" applyFill="1" applyBorder="1"/>
    <xf numFmtId="0" fontId="1" fillId="3" borderId="2" xfId="0" applyFont="1" applyFill="1" applyBorder="1"/>
    <xf numFmtId="0" fontId="7" fillId="0" borderId="2" xfId="0" applyFont="1" applyBorder="1"/>
    <xf numFmtId="0" fontId="1" fillId="2" borderId="2" xfId="0" applyFont="1" applyFill="1" applyBorder="1"/>
    <xf numFmtId="0" fontId="2" fillId="3" borderId="2" xfId="0" applyFont="1" applyFill="1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8DB2-641D-4D27-80B0-0589694A030F}">
  <dimension ref="A1:N135"/>
  <sheetViews>
    <sheetView tabSelected="1" topLeftCell="A111" zoomScale="130" zoomScaleNormal="130" workbookViewId="0">
      <selection activeCell="A75" sqref="A75:M136"/>
    </sheetView>
  </sheetViews>
  <sheetFormatPr defaultRowHeight="15" x14ac:dyDescent="0.25"/>
  <cols>
    <col min="2" max="2" width="11.5703125" customWidth="1"/>
    <col min="3" max="4" width="10.28515625" customWidth="1"/>
    <col min="5" max="5" width="11.28515625" customWidth="1"/>
    <col min="6" max="6" width="11.42578125" customWidth="1"/>
    <col min="7" max="7" width="10.7109375" customWidth="1"/>
    <col min="8" max="8" width="1.42578125" customWidth="1"/>
    <col min="9" max="10" width="9.85546875" customWidth="1"/>
    <col min="11" max="11" width="10.7109375" customWidth="1"/>
    <col min="12" max="12" width="11.28515625" customWidth="1"/>
    <col min="13" max="13" width="10.5703125" customWidth="1"/>
  </cols>
  <sheetData>
    <row r="1" spans="1:14" ht="21" x14ac:dyDescent="0.35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1" x14ac:dyDescent="0.35">
      <c r="A2" s="63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"/>
    </row>
    <row r="3" spans="1:14" ht="18.75" x14ac:dyDescent="0.3">
      <c r="A3" s="64" t="s">
        <v>21</v>
      </c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4" x14ac:dyDescent="0.25">
      <c r="A4" s="66"/>
      <c r="B4" s="67"/>
      <c r="C4" s="80" t="s">
        <v>19</v>
      </c>
      <c r="D4" s="80"/>
      <c r="E4" s="80"/>
      <c r="F4" s="80"/>
      <c r="G4" s="81"/>
      <c r="I4" s="93" t="s">
        <v>20</v>
      </c>
      <c r="J4" s="93"/>
      <c r="K4" s="93"/>
      <c r="L4" s="93"/>
      <c r="M4" s="94"/>
    </row>
    <row r="5" spans="1:14" x14ac:dyDescent="0.25">
      <c r="A5" s="82" t="s">
        <v>0</v>
      </c>
      <c r="B5" s="83"/>
      <c r="C5" s="58" t="s">
        <v>1</v>
      </c>
      <c r="D5" s="95" t="s">
        <v>4</v>
      </c>
      <c r="E5" s="58" t="s">
        <v>2</v>
      </c>
      <c r="F5" s="88" t="s">
        <v>3</v>
      </c>
      <c r="G5" s="60" t="s">
        <v>156</v>
      </c>
      <c r="H5" s="76"/>
      <c r="I5" s="58" t="s">
        <v>1</v>
      </c>
      <c r="J5" s="58" t="s">
        <v>4</v>
      </c>
      <c r="K5" s="58" t="s">
        <v>2</v>
      </c>
      <c r="L5" s="88" t="s">
        <v>3</v>
      </c>
      <c r="M5" s="68" t="s">
        <v>156</v>
      </c>
      <c r="N5" s="5"/>
    </row>
    <row r="6" spans="1:14" x14ac:dyDescent="0.25">
      <c r="A6" s="84"/>
      <c r="B6" s="85"/>
      <c r="C6" s="59"/>
      <c r="D6" s="71"/>
      <c r="E6" s="59"/>
      <c r="F6" s="89"/>
      <c r="G6" s="60"/>
      <c r="H6" s="76"/>
      <c r="I6" s="59"/>
      <c r="J6" s="59"/>
      <c r="K6" s="59"/>
      <c r="L6" s="89"/>
      <c r="M6" s="69"/>
    </row>
    <row r="7" spans="1:14" x14ac:dyDescent="0.25">
      <c r="A7" s="56" t="s">
        <v>5</v>
      </c>
      <c r="B7" s="56"/>
      <c r="C7" s="33">
        <v>0</v>
      </c>
      <c r="D7" s="10">
        <v>0</v>
      </c>
      <c r="E7" s="33">
        <v>0</v>
      </c>
      <c r="F7" s="33">
        <v>0</v>
      </c>
      <c r="G7" s="44">
        <f>'PC Detail 23.24'!F18</f>
        <v>0</v>
      </c>
      <c r="H7" s="76"/>
      <c r="I7" s="33">
        <v>0</v>
      </c>
      <c r="J7" s="10">
        <v>0</v>
      </c>
      <c r="K7" s="33">
        <v>0</v>
      </c>
      <c r="L7" s="33">
        <v>0</v>
      </c>
      <c r="M7" s="45">
        <f>'PC Detail 23.24'!L18</f>
        <v>0</v>
      </c>
    </row>
    <row r="8" spans="1:14" x14ac:dyDescent="0.25">
      <c r="A8" s="56" t="s">
        <v>6</v>
      </c>
      <c r="B8" s="56"/>
      <c r="C8" s="33">
        <v>0</v>
      </c>
      <c r="D8" s="10">
        <v>0</v>
      </c>
      <c r="E8" s="33">
        <v>0</v>
      </c>
      <c r="F8" s="33">
        <v>0</v>
      </c>
      <c r="G8" s="45">
        <f>'PC Detail 23.24'!F28</f>
        <v>0</v>
      </c>
      <c r="H8" s="76"/>
      <c r="I8" s="33">
        <f>'PC Detail 23.24'!H18</f>
        <v>0</v>
      </c>
      <c r="J8" s="10">
        <f>'PC Detail 23.24'!I28</f>
        <v>4063</v>
      </c>
      <c r="K8" s="33">
        <f>'PC Detail 23.24'!J28</f>
        <v>2694</v>
      </c>
      <c r="L8" s="33">
        <f>'PC Detail 23.24'!K28</f>
        <v>3691</v>
      </c>
      <c r="M8" s="48">
        <f>'PC Detail 23.24'!L28</f>
        <v>3890</v>
      </c>
    </row>
    <row r="9" spans="1:14" x14ac:dyDescent="0.25">
      <c r="A9" s="56" t="s">
        <v>7</v>
      </c>
      <c r="B9" s="56"/>
      <c r="C9" s="33">
        <v>0</v>
      </c>
      <c r="D9" s="10">
        <f>'PC Detail 23.24'!C37</f>
        <v>3080</v>
      </c>
      <c r="E9" s="33">
        <f>'PC Detail 23.24'!D37</f>
        <v>2108</v>
      </c>
      <c r="F9" s="33">
        <f>'PC Detail 23.24'!E37</f>
        <v>3200</v>
      </c>
      <c r="G9" s="45">
        <f>'PC Detail 23.24'!F37</f>
        <v>6000</v>
      </c>
      <c r="H9" s="76"/>
      <c r="I9" s="33">
        <v>16462</v>
      </c>
      <c r="J9" s="10">
        <f>'PC Detail 23.24'!I37</f>
        <v>12400</v>
      </c>
      <c r="K9" s="33">
        <f>'PC Detail 23.24'!J37</f>
        <v>13124</v>
      </c>
      <c r="L9" s="33">
        <f>'PC Detail 23.24'!K37</f>
        <v>15325</v>
      </c>
      <c r="M9" s="44">
        <f>'PC Detail 23.24'!L37</f>
        <v>14500</v>
      </c>
    </row>
    <row r="10" spans="1:14" x14ac:dyDescent="0.25">
      <c r="A10" s="56" t="s">
        <v>8</v>
      </c>
      <c r="B10" s="56"/>
      <c r="C10" s="33">
        <v>5000</v>
      </c>
      <c r="D10" s="10">
        <f>'PC Detail 23.24'!C51</f>
        <v>3300</v>
      </c>
      <c r="E10" s="33">
        <f>'PC Detail 23.24'!D51</f>
        <v>2519</v>
      </c>
      <c r="F10" s="33">
        <f>'PC Detail 23.24'!E51</f>
        <v>2519</v>
      </c>
      <c r="G10" s="45">
        <f>'PC Detail 23.24'!F51</f>
        <v>4000</v>
      </c>
      <c r="H10" s="76"/>
      <c r="I10" s="33">
        <f>'PC Detail 23.24'!H51</f>
        <v>4085</v>
      </c>
      <c r="J10" s="10">
        <f>'PC Detail 23.24'!I51</f>
        <v>9270</v>
      </c>
      <c r="K10" s="33">
        <f>'PC Detail 23.24'!J51</f>
        <v>6028</v>
      </c>
      <c r="L10" s="33">
        <f>'PC Detail 23.24'!K51</f>
        <v>6224</v>
      </c>
      <c r="M10" s="45">
        <f>'PC Detail 23.24'!L51</f>
        <v>5570</v>
      </c>
    </row>
    <row r="11" spans="1:14" x14ac:dyDescent="0.25">
      <c r="A11" s="56" t="s">
        <v>9</v>
      </c>
      <c r="B11" s="56"/>
      <c r="C11" s="33">
        <v>41</v>
      </c>
      <c r="D11" s="10">
        <f>'PC Detail 23.24'!C66</f>
        <v>30</v>
      </c>
      <c r="E11" s="33">
        <f>'PC Detail 23.24'!D66</f>
        <v>151</v>
      </c>
      <c r="F11" s="33">
        <f>'PC Detail 23.24'!E66</f>
        <v>165</v>
      </c>
      <c r="G11" s="45">
        <f>'PC Detail 23.24'!F66</f>
        <v>180</v>
      </c>
      <c r="H11" s="76"/>
      <c r="I11" s="33">
        <v>5993</v>
      </c>
      <c r="J11" s="10">
        <f>'PC Detail 23.24'!I66</f>
        <v>6144</v>
      </c>
      <c r="K11" s="33">
        <f>'PC Detail 23.24'!J66</f>
        <v>5333</v>
      </c>
      <c r="L11" s="33">
        <f>'PC Detail 23.24'!K66</f>
        <v>6630</v>
      </c>
      <c r="M11" s="45">
        <f>'PC Detail 23.24'!L66</f>
        <v>7486</v>
      </c>
    </row>
    <row r="12" spans="1:14" x14ac:dyDescent="0.25">
      <c r="A12" s="56" t="s">
        <v>10</v>
      </c>
      <c r="B12" s="56"/>
      <c r="C12" s="33">
        <v>0</v>
      </c>
      <c r="D12" s="10">
        <f>'PC Detail 23.24'!C76</f>
        <v>10000</v>
      </c>
      <c r="E12" s="33">
        <v>0</v>
      </c>
      <c r="F12" s="33">
        <v>0</v>
      </c>
      <c r="G12" s="45">
        <f>'PC Detail 23.24'!F76</f>
        <v>5000</v>
      </c>
      <c r="H12" s="76"/>
      <c r="I12" s="33">
        <v>4500</v>
      </c>
      <c r="J12" s="10">
        <f>'PC Detail 23.24'!I76</f>
        <v>25000</v>
      </c>
      <c r="K12" s="33">
        <f>'PC Detail 23.24'!J76</f>
        <v>4872</v>
      </c>
      <c r="L12" s="33">
        <f>'PC Detail 23.24'!K76</f>
        <v>5830</v>
      </c>
      <c r="M12" s="45">
        <f>'PC Detail 23.24'!L76</f>
        <v>4200</v>
      </c>
    </row>
    <row r="13" spans="1:14" x14ac:dyDescent="0.25">
      <c r="A13" s="56" t="s">
        <v>11</v>
      </c>
      <c r="B13" s="56"/>
      <c r="C13" s="33">
        <v>0</v>
      </c>
      <c r="D13" s="10">
        <v>0</v>
      </c>
      <c r="E13" s="33">
        <v>0</v>
      </c>
      <c r="F13" s="33">
        <v>0</v>
      </c>
      <c r="G13" s="45">
        <f>'PC Detail 23.24'!F89</f>
        <v>0</v>
      </c>
      <c r="H13" s="76"/>
      <c r="I13" s="33">
        <v>0</v>
      </c>
      <c r="J13" s="10">
        <v>0</v>
      </c>
      <c r="K13" s="33">
        <v>0</v>
      </c>
      <c r="L13" s="33">
        <v>0</v>
      </c>
      <c r="M13" s="45">
        <f>'PC Detail 23.24'!L89</f>
        <v>0</v>
      </c>
    </row>
    <row r="14" spans="1:14" x14ac:dyDescent="0.25">
      <c r="A14" s="56" t="s">
        <v>12</v>
      </c>
      <c r="B14" s="56"/>
      <c r="C14" s="33">
        <v>0</v>
      </c>
      <c r="D14" s="10">
        <v>0</v>
      </c>
      <c r="E14" s="33">
        <v>0</v>
      </c>
      <c r="F14" s="33">
        <v>0</v>
      </c>
      <c r="G14" s="45">
        <f>'PC Detail 23.24'!F94</f>
        <v>0</v>
      </c>
      <c r="H14" s="76"/>
      <c r="I14" s="33">
        <v>290</v>
      </c>
      <c r="J14" s="10">
        <f>'PC Detail 23.24'!I94</f>
        <v>450</v>
      </c>
      <c r="K14" s="33">
        <v>145</v>
      </c>
      <c r="L14" s="33">
        <v>190</v>
      </c>
      <c r="M14" s="45">
        <f>'PC Detail 23.24'!L94</f>
        <v>450</v>
      </c>
    </row>
    <row r="15" spans="1:14" x14ac:dyDescent="0.25">
      <c r="A15" s="56" t="s">
        <v>13</v>
      </c>
      <c r="B15" s="56"/>
      <c r="C15" s="33">
        <v>76128</v>
      </c>
      <c r="D15" s="10">
        <f>'PC Detail 23.24'!C96</f>
        <v>79798</v>
      </c>
      <c r="E15" s="33">
        <f>'PC Detail 23.24'!D96</f>
        <v>75036</v>
      </c>
      <c r="F15" s="33">
        <f>'PC Detail 23.24'!E96</f>
        <v>75036</v>
      </c>
      <c r="G15" s="45">
        <f>'PC Detail 23.24'!F96</f>
        <v>80668</v>
      </c>
      <c r="H15" s="76"/>
      <c r="I15" s="33">
        <v>0</v>
      </c>
      <c r="J15" s="10">
        <v>0</v>
      </c>
      <c r="K15" s="33">
        <v>0</v>
      </c>
      <c r="L15" s="33">
        <v>0</v>
      </c>
      <c r="M15" s="45">
        <f>'PC Detail 23.24'!L96</f>
        <v>0</v>
      </c>
    </row>
    <row r="16" spans="1:14" x14ac:dyDescent="0.25">
      <c r="A16" s="34" t="s">
        <v>16</v>
      </c>
      <c r="B16" s="34"/>
      <c r="C16" s="33">
        <v>0</v>
      </c>
      <c r="D16" s="10">
        <v>0</v>
      </c>
      <c r="E16" s="33">
        <v>0</v>
      </c>
      <c r="F16" s="33">
        <v>0</v>
      </c>
      <c r="G16" s="45">
        <f>'PC Detail 23.24'!F98</f>
        <v>0</v>
      </c>
      <c r="H16" s="76"/>
      <c r="I16" s="33">
        <f>'PC Detail 23.24'!H98</f>
        <v>3000</v>
      </c>
      <c r="J16" s="10">
        <f>'PC Detail 23.24'!I98</f>
        <v>2750</v>
      </c>
      <c r="K16" s="33">
        <f>'PC Detail 23.24'!J98</f>
        <v>2914</v>
      </c>
      <c r="L16" s="33">
        <f>'PC Detail 23.24'!K98</f>
        <v>2914</v>
      </c>
      <c r="M16" s="49">
        <f>'PC Detail 23.24'!L98</f>
        <v>2750</v>
      </c>
    </row>
    <row r="17" spans="1:13" x14ac:dyDescent="0.25">
      <c r="A17" s="56" t="s">
        <v>22</v>
      </c>
      <c r="B17" s="56"/>
      <c r="C17" s="33">
        <v>0</v>
      </c>
      <c r="D17" s="10">
        <v>0</v>
      </c>
      <c r="E17" s="33">
        <v>0</v>
      </c>
      <c r="F17" s="33">
        <v>0</v>
      </c>
      <c r="G17" s="45">
        <f>'PC Detail 23.24'!F100</f>
        <v>0</v>
      </c>
      <c r="H17" s="76"/>
      <c r="I17" s="33">
        <v>3209</v>
      </c>
      <c r="J17" s="10">
        <f>'PC Detail 23.24'!I100</f>
        <v>3205</v>
      </c>
      <c r="K17" s="33">
        <f>'PC Detail 23.24'!J100</f>
        <v>2751</v>
      </c>
      <c r="L17" s="33">
        <f>'PC Detail 23.24'!K100</f>
        <v>3056</v>
      </c>
      <c r="M17" s="49">
        <f>'PC Detail 23.24'!L100</f>
        <v>3206</v>
      </c>
    </row>
    <row r="18" spans="1:13" x14ac:dyDescent="0.25">
      <c r="A18" s="56" t="s">
        <v>14</v>
      </c>
      <c r="B18" s="56"/>
      <c r="C18" s="33">
        <v>0</v>
      </c>
      <c r="D18" s="10">
        <f>'PC Detail 23.24'!C109</f>
        <v>100</v>
      </c>
      <c r="E18" s="33">
        <v>0</v>
      </c>
      <c r="F18" s="33">
        <f>'PC Detail 23.24'!E109</f>
        <v>100</v>
      </c>
      <c r="G18" s="45">
        <f>'PC Detail 23.24'!F109</f>
        <v>100</v>
      </c>
      <c r="H18" s="76"/>
      <c r="I18" s="33">
        <v>484</v>
      </c>
      <c r="J18" s="10">
        <f>'PC Detail 23.24'!I109</f>
        <v>580</v>
      </c>
      <c r="K18" s="33">
        <v>484</v>
      </c>
      <c r="L18" s="33">
        <v>484</v>
      </c>
      <c r="M18" s="49">
        <f>'PC Detail 23.24'!L109</f>
        <v>484</v>
      </c>
    </row>
    <row r="19" spans="1:13" x14ac:dyDescent="0.25">
      <c r="A19" s="56" t="s">
        <v>17</v>
      </c>
      <c r="B19" s="56"/>
      <c r="C19" s="33">
        <v>0</v>
      </c>
      <c r="D19" s="10">
        <v>0</v>
      </c>
      <c r="E19" s="33">
        <v>0</v>
      </c>
      <c r="F19" s="33">
        <f>'PC Detail 23.24'!E115</f>
        <v>0</v>
      </c>
      <c r="G19" s="44">
        <f>'PC Detail 23.24'!F115</f>
        <v>0</v>
      </c>
      <c r="H19" s="76"/>
      <c r="I19" s="33">
        <f>'PC Detail 23.24'!H115</f>
        <v>30599</v>
      </c>
      <c r="J19" s="10">
        <f>'PC Detail 23.24'!I115</f>
        <v>34545</v>
      </c>
      <c r="K19" s="33">
        <v>35456</v>
      </c>
      <c r="L19" s="33">
        <f>'PC Detail 23.24'!K115</f>
        <v>51274</v>
      </c>
      <c r="M19" s="44">
        <f>'PC Detail 23.24'!L115</f>
        <v>51220</v>
      </c>
    </row>
    <row r="20" spans="1:13" x14ac:dyDescent="0.25">
      <c r="A20" s="56" t="s">
        <v>18</v>
      </c>
      <c r="B20" s="56"/>
      <c r="C20" s="33">
        <v>0</v>
      </c>
      <c r="D20" s="10">
        <v>0</v>
      </c>
      <c r="E20" s="33">
        <v>0</v>
      </c>
      <c r="F20" s="33">
        <v>0</v>
      </c>
      <c r="G20" s="46">
        <f>'PC Detail 23.24'!F121</f>
        <v>0</v>
      </c>
      <c r="H20" s="76"/>
      <c r="I20" s="33">
        <v>1894</v>
      </c>
      <c r="J20" s="10">
        <f>'PC Detail 23.24'!I121</f>
        <v>2793</v>
      </c>
      <c r="K20" s="33">
        <f>'PC Detail 23.24'!J121</f>
        <v>1756</v>
      </c>
      <c r="L20" s="33">
        <f>'PC Detail 23.24'!K121</f>
        <v>2341</v>
      </c>
      <c r="M20" s="44">
        <f>'PC Detail 23.24'!L121</f>
        <v>2700</v>
      </c>
    </row>
    <row r="21" spans="1:13" ht="15.75" x14ac:dyDescent="0.25">
      <c r="A21" s="57" t="s">
        <v>148</v>
      </c>
      <c r="B21" s="57"/>
      <c r="C21" s="4">
        <f t="shared" ref="C21:F21" si="0">SUM(C7:C20)</f>
        <v>81169</v>
      </c>
      <c r="D21" s="11">
        <f>SUM(D7:D20)</f>
        <v>96308</v>
      </c>
      <c r="E21" s="4">
        <f t="shared" si="0"/>
        <v>79814</v>
      </c>
      <c r="F21" s="4">
        <f t="shared" si="0"/>
        <v>81020</v>
      </c>
      <c r="G21" s="47">
        <f>SUM(G7:G20)</f>
        <v>95948</v>
      </c>
      <c r="H21" s="42"/>
      <c r="I21" s="4">
        <f t="shared" ref="I21:L21" si="1">SUM(I7:I20)</f>
        <v>70516</v>
      </c>
      <c r="J21" s="11">
        <f>SUM(J7:J20)</f>
        <v>101200</v>
      </c>
      <c r="K21" s="4">
        <f t="shared" si="1"/>
        <v>75557</v>
      </c>
      <c r="L21" s="4">
        <f t="shared" si="1"/>
        <v>97959</v>
      </c>
      <c r="M21" s="50">
        <f>SUM(M7:M20)</f>
        <v>96456</v>
      </c>
    </row>
    <row r="22" spans="1:13" ht="15.75" x14ac:dyDescent="0.25">
      <c r="A22" s="90"/>
      <c r="B22" s="90"/>
      <c r="M22" s="41">
        <f>G21-M21</f>
        <v>-508</v>
      </c>
    </row>
    <row r="24" spans="1:13" ht="18.75" x14ac:dyDescent="0.3">
      <c r="A24" s="87" t="s">
        <v>23</v>
      </c>
      <c r="B24" s="87"/>
      <c r="C24" s="40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x14ac:dyDescent="0.25">
      <c r="A25" s="87"/>
      <c r="B25" s="87"/>
      <c r="C25" s="79" t="s">
        <v>19</v>
      </c>
      <c r="D25" s="80"/>
      <c r="E25" s="80"/>
      <c r="F25" s="80"/>
      <c r="G25" s="80"/>
      <c r="I25" s="80" t="s">
        <v>20</v>
      </c>
      <c r="J25" s="80"/>
      <c r="K25" s="80"/>
      <c r="L25" s="80"/>
      <c r="M25" s="81"/>
    </row>
    <row r="26" spans="1:13" x14ac:dyDescent="0.25">
      <c r="A26" s="82" t="s">
        <v>0</v>
      </c>
      <c r="B26" s="83"/>
      <c r="C26" s="86" t="s">
        <v>1</v>
      </c>
      <c r="D26" s="78" t="s">
        <v>4</v>
      </c>
      <c r="E26" s="72" t="s">
        <v>155</v>
      </c>
      <c r="F26" s="62" t="s">
        <v>159</v>
      </c>
      <c r="G26" s="60" t="s">
        <v>160</v>
      </c>
      <c r="H26" s="76"/>
      <c r="I26" s="62" t="s">
        <v>1</v>
      </c>
      <c r="J26" s="78" t="s">
        <v>4</v>
      </c>
      <c r="K26" s="62" t="s">
        <v>2</v>
      </c>
      <c r="L26" s="77" t="s">
        <v>159</v>
      </c>
      <c r="M26" s="68" t="s">
        <v>160</v>
      </c>
    </row>
    <row r="27" spans="1:13" x14ac:dyDescent="0.25">
      <c r="A27" s="84"/>
      <c r="B27" s="85"/>
      <c r="C27" s="59"/>
      <c r="D27" s="71"/>
      <c r="E27" s="72"/>
      <c r="F27" s="62"/>
      <c r="G27" s="60"/>
      <c r="H27" s="76"/>
      <c r="I27" s="62"/>
      <c r="J27" s="71"/>
      <c r="K27" s="62"/>
      <c r="L27" s="77"/>
      <c r="M27" s="69"/>
    </row>
    <row r="28" spans="1:13" x14ac:dyDescent="0.25">
      <c r="A28" s="56" t="s">
        <v>5</v>
      </c>
      <c r="B28" s="56"/>
      <c r="C28" s="33">
        <v>25500</v>
      </c>
      <c r="D28" s="54">
        <f>'VH Detail 23.24'!C18</f>
        <v>50103</v>
      </c>
      <c r="E28" s="33">
        <v>34137</v>
      </c>
      <c r="F28" s="33">
        <f>'VH Detail 23.24'!E18</f>
        <v>64600</v>
      </c>
      <c r="G28" s="52">
        <f>'VH Detail 23.24'!F18</f>
        <v>67562</v>
      </c>
      <c r="H28" s="76"/>
      <c r="I28" s="33">
        <v>8718</v>
      </c>
      <c r="J28" s="54">
        <f>'VH Detail 23.24'!I18</f>
        <v>19080</v>
      </c>
      <c r="K28" s="33">
        <f>'VH Detail 23.24'!J18</f>
        <v>27231</v>
      </c>
      <c r="L28" s="43">
        <v>20166</v>
      </c>
      <c r="M28" s="52">
        <f>'VH Detail 23.24'!L18</f>
        <v>31950</v>
      </c>
    </row>
    <row r="29" spans="1:13" x14ac:dyDescent="0.25">
      <c r="A29" s="56" t="s">
        <v>6</v>
      </c>
      <c r="B29" s="56"/>
      <c r="C29" s="33">
        <v>0</v>
      </c>
      <c r="D29" s="54">
        <v>0</v>
      </c>
      <c r="E29" s="33">
        <v>0</v>
      </c>
      <c r="F29" s="33">
        <v>0</v>
      </c>
      <c r="G29" s="52">
        <f>'VH Detail 23.24'!F28</f>
        <v>0</v>
      </c>
      <c r="H29" s="76"/>
      <c r="I29" s="33">
        <v>800</v>
      </c>
      <c r="J29" s="54">
        <f>'VH Detail 23.24'!I28</f>
        <v>1452</v>
      </c>
      <c r="K29" s="33">
        <v>1037</v>
      </c>
      <c r="L29" s="43">
        <f>'VH Detail 23.24'!K28</f>
        <v>1549</v>
      </c>
      <c r="M29" s="52">
        <f>'VH Detail 23.24'!L28</f>
        <v>1425</v>
      </c>
    </row>
    <row r="30" spans="1:13" x14ac:dyDescent="0.25">
      <c r="A30" s="56" t="s">
        <v>7</v>
      </c>
      <c r="B30" s="56"/>
      <c r="C30" s="33">
        <v>0</v>
      </c>
      <c r="D30" s="54">
        <v>0</v>
      </c>
      <c r="E30" s="33">
        <v>0</v>
      </c>
      <c r="F30" s="33">
        <v>0</v>
      </c>
      <c r="G30" s="52">
        <f>'VH Detail 23.24'!F37</f>
        <v>0</v>
      </c>
      <c r="H30" s="76"/>
      <c r="I30" s="33">
        <v>0</v>
      </c>
      <c r="J30" s="54">
        <v>0</v>
      </c>
      <c r="K30" s="33">
        <v>0</v>
      </c>
      <c r="L30" s="43">
        <v>0</v>
      </c>
      <c r="M30" s="52">
        <f>'VH Detail 23.24'!L37</f>
        <v>0</v>
      </c>
    </row>
    <row r="31" spans="1:13" x14ac:dyDescent="0.25">
      <c r="A31" s="56" t="s">
        <v>8</v>
      </c>
      <c r="B31" s="56"/>
      <c r="C31" s="33">
        <v>9000</v>
      </c>
      <c r="D31" s="54">
        <f>'VH Detail 23.24'!C51</f>
        <v>23910</v>
      </c>
      <c r="E31" s="33">
        <f>'VH Detail 23.24'!D51</f>
        <v>21125</v>
      </c>
      <c r="F31" s="33">
        <f>'VH Detail 23.24'!E51</f>
        <v>21494</v>
      </c>
      <c r="G31" s="52">
        <f>'VH Detail 23.24'!F51</f>
        <v>21975</v>
      </c>
      <c r="H31" s="76"/>
      <c r="I31" s="33">
        <v>4500</v>
      </c>
      <c r="J31" s="54">
        <f>'VH Detail 23.24'!I51</f>
        <v>12265</v>
      </c>
      <c r="K31" s="33">
        <f>'VH Detail 23.24'!J51</f>
        <v>8137</v>
      </c>
      <c r="L31" s="43">
        <f>'VH Detail 23.24'!K51</f>
        <v>10959</v>
      </c>
      <c r="M31" s="52">
        <f>'VH Detail 23.24'!L51</f>
        <v>13350</v>
      </c>
    </row>
    <row r="32" spans="1:13" x14ac:dyDescent="0.25">
      <c r="A32" s="56" t="s">
        <v>9</v>
      </c>
      <c r="B32" s="56"/>
      <c r="C32" s="33">
        <v>0</v>
      </c>
      <c r="D32" s="54">
        <v>0</v>
      </c>
      <c r="E32" s="33">
        <v>0</v>
      </c>
      <c r="F32" s="33">
        <v>0</v>
      </c>
      <c r="G32" s="52">
        <f>'VH Detail 23.24'!F66</f>
        <v>0</v>
      </c>
      <c r="H32" s="76"/>
      <c r="I32" s="33">
        <v>1519</v>
      </c>
      <c r="J32" s="54">
        <f>'VH Detail 23.24'!I66</f>
        <v>2111</v>
      </c>
      <c r="K32" s="33">
        <v>180</v>
      </c>
      <c r="L32" s="43">
        <f>'VH Detail 23.24'!K66</f>
        <v>2053</v>
      </c>
      <c r="M32" s="52">
        <f>'VH Detail 23.24'!L66</f>
        <v>2145</v>
      </c>
    </row>
    <row r="33" spans="1:13" x14ac:dyDescent="0.25">
      <c r="A33" s="56" t="s">
        <v>10</v>
      </c>
      <c r="B33" s="56"/>
      <c r="C33" s="33">
        <v>0</v>
      </c>
      <c r="D33" s="54">
        <v>0</v>
      </c>
      <c r="E33" s="33">
        <v>0</v>
      </c>
      <c r="F33" s="33">
        <v>0</v>
      </c>
      <c r="G33" s="52">
        <f>'VH Detail 23.24'!F76</f>
        <v>0</v>
      </c>
      <c r="H33" s="76"/>
      <c r="I33" s="33">
        <v>3350</v>
      </c>
      <c r="J33" s="54">
        <f>'VH Detail 23.24'!I76</f>
        <v>6191</v>
      </c>
      <c r="K33" s="33">
        <f>'VH Detail 23.24'!J76</f>
        <v>7869</v>
      </c>
      <c r="L33" s="43">
        <f>'VH Detail 23.24'!K76</f>
        <v>10718</v>
      </c>
      <c r="M33" s="52">
        <f>'VH Detail 23.24'!L76</f>
        <v>15350</v>
      </c>
    </row>
    <row r="34" spans="1:13" x14ac:dyDescent="0.25">
      <c r="A34" s="56" t="s">
        <v>11</v>
      </c>
      <c r="B34" s="56"/>
      <c r="C34" s="33">
        <v>6172</v>
      </c>
      <c r="D34" s="54">
        <f>'VH Detail 23.24'!C90</f>
        <v>22565</v>
      </c>
      <c r="E34" s="33">
        <f>'VH Detail 23.24'!D90</f>
        <v>25519</v>
      </c>
      <c r="F34" s="33">
        <f>'VH Detail 23.24'!E76</f>
        <v>0</v>
      </c>
      <c r="G34" s="52">
        <f>'VH Detail 23.24'!F90</f>
        <v>37535</v>
      </c>
      <c r="H34" s="76"/>
      <c r="I34" s="33">
        <v>0</v>
      </c>
      <c r="J34" s="54">
        <v>0</v>
      </c>
      <c r="K34" s="33">
        <v>0</v>
      </c>
      <c r="L34" s="43">
        <v>0</v>
      </c>
      <c r="M34" s="52">
        <f>'VH Detail 23.24'!L90</f>
        <v>0</v>
      </c>
    </row>
    <row r="35" spans="1:13" x14ac:dyDescent="0.25">
      <c r="A35" s="56" t="s">
        <v>12</v>
      </c>
      <c r="B35" s="56"/>
      <c r="C35" s="33">
        <v>0</v>
      </c>
      <c r="D35" s="54">
        <v>0</v>
      </c>
      <c r="E35" s="33">
        <v>0</v>
      </c>
      <c r="F35" s="33">
        <v>0</v>
      </c>
      <c r="G35" s="52">
        <f>'VH Detail 23.24'!F93</f>
        <v>0</v>
      </c>
      <c r="H35" s="76"/>
      <c r="I35" s="33">
        <v>0</v>
      </c>
      <c r="J35" s="54">
        <v>0</v>
      </c>
      <c r="K35" s="33">
        <v>0</v>
      </c>
      <c r="L35" s="43">
        <v>0</v>
      </c>
      <c r="M35" s="52">
        <f>'VH Detail 23.24'!L95</f>
        <v>0</v>
      </c>
    </row>
    <row r="36" spans="1:13" x14ac:dyDescent="0.25">
      <c r="A36" s="56" t="s">
        <v>13</v>
      </c>
      <c r="B36" s="56"/>
      <c r="C36" s="33">
        <v>0</v>
      </c>
      <c r="D36" s="54">
        <v>0</v>
      </c>
      <c r="E36" s="33">
        <v>0</v>
      </c>
      <c r="F36" s="33">
        <v>0</v>
      </c>
      <c r="G36" s="52">
        <f>'VH Detail 23.24'!F97</f>
        <v>0</v>
      </c>
      <c r="H36" s="76"/>
      <c r="I36" s="33">
        <v>0</v>
      </c>
      <c r="J36" s="54">
        <v>0</v>
      </c>
      <c r="K36" s="33">
        <v>0</v>
      </c>
      <c r="L36" s="43">
        <v>0</v>
      </c>
      <c r="M36" s="52">
        <f>'VH Detail 23.24'!L97</f>
        <v>0</v>
      </c>
    </row>
    <row r="37" spans="1:13" x14ac:dyDescent="0.25">
      <c r="A37" s="34" t="s">
        <v>16</v>
      </c>
      <c r="B37" s="34"/>
      <c r="C37" s="33">
        <v>0</v>
      </c>
      <c r="D37" s="54">
        <v>0</v>
      </c>
      <c r="E37" s="33">
        <v>0</v>
      </c>
      <c r="F37" s="33">
        <v>0</v>
      </c>
      <c r="G37" s="52">
        <f>'VH Detail 23.24'!F99</f>
        <v>0</v>
      </c>
      <c r="H37" s="76"/>
      <c r="I37" s="33">
        <v>0</v>
      </c>
      <c r="J37" s="54">
        <v>0</v>
      </c>
      <c r="K37" s="33">
        <v>0</v>
      </c>
      <c r="L37" s="43">
        <v>0</v>
      </c>
      <c r="M37" s="52">
        <f>'VH Detail 23.24'!L99</f>
        <v>0</v>
      </c>
    </row>
    <row r="38" spans="1:13" x14ac:dyDescent="0.25">
      <c r="A38" s="56" t="s">
        <v>22</v>
      </c>
      <c r="B38" s="56"/>
      <c r="C38" s="33">
        <v>0</v>
      </c>
      <c r="D38" s="54">
        <v>0</v>
      </c>
      <c r="E38" s="33">
        <v>0</v>
      </c>
      <c r="F38" s="33">
        <v>0</v>
      </c>
      <c r="G38" s="52">
        <f>'VH Detail 23.24'!F99</f>
        <v>0</v>
      </c>
      <c r="H38" s="76"/>
      <c r="I38" s="33">
        <v>9627</v>
      </c>
      <c r="J38" s="54">
        <f>'VH Detail 23.24'!I101</f>
        <v>9615</v>
      </c>
      <c r="K38" s="33">
        <v>8252</v>
      </c>
      <c r="L38" s="43">
        <v>9169</v>
      </c>
      <c r="M38" s="52">
        <f>'VH Detail 23.24'!L101</f>
        <v>9617</v>
      </c>
    </row>
    <row r="39" spans="1:13" x14ac:dyDescent="0.25">
      <c r="A39" s="56" t="s">
        <v>14</v>
      </c>
      <c r="B39" s="56"/>
      <c r="C39" s="33">
        <v>17880</v>
      </c>
      <c r="D39" s="54">
        <f>'VH Detail 23.24'!C110</f>
        <v>22277</v>
      </c>
      <c r="E39" s="33">
        <v>15746</v>
      </c>
      <c r="F39" s="33">
        <f>'VH Detail 23.24'!E108</f>
        <v>9792</v>
      </c>
      <c r="G39" s="52">
        <f>'VH Detail 23.24'!F110</f>
        <v>23073</v>
      </c>
      <c r="H39" s="76"/>
      <c r="I39" s="33">
        <v>1451</v>
      </c>
      <c r="J39" s="54">
        <f>'VH Detail 23.24'!I110</f>
        <v>1740</v>
      </c>
      <c r="K39" s="33">
        <v>1450</v>
      </c>
      <c r="L39" s="43">
        <v>1450</v>
      </c>
      <c r="M39" s="52">
        <f>'VH Detail 23.24'!L110</f>
        <v>1450</v>
      </c>
    </row>
    <row r="40" spans="1:13" x14ac:dyDescent="0.25">
      <c r="A40" s="56" t="s">
        <v>17</v>
      </c>
      <c r="B40" s="56"/>
      <c r="C40" s="33">
        <v>0</v>
      </c>
      <c r="D40" s="54">
        <v>0</v>
      </c>
      <c r="E40" s="33">
        <v>0</v>
      </c>
      <c r="F40" s="33">
        <f>'VH Detail 23.24'!E116</f>
        <v>0</v>
      </c>
      <c r="G40" s="52">
        <f>'VH Detail 23.24'!F116</f>
        <v>0</v>
      </c>
      <c r="H40" s="76"/>
      <c r="I40" s="33">
        <v>28010</v>
      </c>
      <c r="J40" s="54">
        <f>'VH Detail 23.24'!I116</f>
        <v>55110</v>
      </c>
      <c r="K40" s="33">
        <v>27556</v>
      </c>
      <c r="L40" s="43">
        <v>43553</v>
      </c>
      <c r="M40" s="52">
        <f>'VH Detail 23.24'!L116</f>
        <v>66250</v>
      </c>
    </row>
    <row r="41" spans="1:13" x14ac:dyDescent="0.25">
      <c r="A41" s="56" t="s">
        <v>18</v>
      </c>
      <c r="B41" s="56"/>
      <c r="C41" s="33">
        <v>0</v>
      </c>
      <c r="D41" s="54">
        <v>0</v>
      </c>
      <c r="E41" s="33">
        <v>0</v>
      </c>
      <c r="F41" s="33">
        <v>0</v>
      </c>
      <c r="G41" s="52">
        <f>'VH Detail 23.24'!F122</f>
        <v>0</v>
      </c>
      <c r="H41" s="76"/>
      <c r="I41" s="33">
        <v>6516</v>
      </c>
      <c r="J41" s="54">
        <f>'VH Detail 23.24'!I122</f>
        <v>8323</v>
      </c>
      <c r="K41" s="33">
        <v>5202</v>
      </c>
      <c r="L41" s="43">
        <f>'VH Detail 23.24'!K122</f>
        <v>7022</v>
      </c>
      <c r="M41" s="52">
        <f>'VH Detail 23.24'!L122</f>
        <v>8100</v>
      </c>
    </row>
    <row r="42" spans="1:13" ht="15.75" x14ac:dyDescent="0.25">
      <c r="A42" s="57" t="s">
        <v>148</v>
      </c>
      <c r="B42" s="57"/>
      <c r="C42" s="12">
        <f t="shared" ref="C42:F42" si="2">SUM(C28:C41)</f>
        <v>58552</v>
      </c>
      <c r="D42" s="11">
        <f>SUM(D28:D41)</f>
        <v>118855</v>
      </c>
      <c r="E42" s="12">
        <f t="shared" si="2"/>
        <v>96527</v>
      </c>
      <c r="F42" s="31">
        <f t="shared" si="2"/>
        <v>95886</v>
      </c>
      <c r="G42" s="52">
        <f>SUM(G28:G41)</f>
        <v>150145</v>
      </c>
      <c r="H42" s="12"/>
      <c r="I42" s="12">
        <f t="shared" ref="I42:L42" si="3">SUM(I28:I41)</f>
        <v>64491</v>
      </c>
      <c r="J42" s="13">
        <f>SUM(J28:J41)</f>
        <v>115887</v>
      </c>
      <c r="K42" s="12">
        <f t="shared" si="3"/>
        <v>86914</v>
      </c>
      <c r="L42" s="12">
        <f t="shared" si="3"/>
        <v>106639</v>
      </c>
      <c r="M42" s="52">
        <f>SUM(M28:M41)</f>
        <v>149637</v>
      </c>
    </row>
    <row r="43" spans="1:13" ht="15.75" x14ac:dyDescent="0.25">
      <c r="A43" s="30"/>
      <c r="B43" s="30"/>
      <c r="C43" s="3"/>
      <c r="D43" s="3"/>
      <c r="E43" s="3"/>
      <c r="F43" s="3"/>
      <c r="G43" s="3"/>
      <c r="H43" s="3"/>
      <c r="I43" s="3"/>
      <c r="J43" s="3"/>
      <c r="K43" s="3"/>
      <c r="L43" s="3"/>
      <c r="M43" s="14">
        <f>G42-M42</f>
        <v>508</v>
      </c>
    </row>
    <row r="44" spans="1:13" ht="15.75" x14ac:dyDescent="0.25">
      <c r="A44" s="30"/>
      <c r="B44" s="3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.75" x14ac:dyDescent="0.3">
      <c r="A45" s="7"/>
      <c r="B45" s="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4"/>
    </row>
    <row r="46" spans="1:13" x14ac:dyDescent="0.25">
      <c r="A46" s="9"/>
      <c r="C46" s="75"/>
      <c r="D46" s="75"/>
      <c r="E46" s="75"/>
      <c r="F46" s="75"/>
      <c r="G46" s="75"/>
      <c r="H46" s="33"/>
      <c r="I46" s="75"/>
      <c r="J46" s="75"/>
      <c r="K46" s="75"/>
      <c r="L46" s="75"/>
      <c r="M46" s="75"/>
    </row>
    <row r="47" spans="1:13" ht="15.75" x14ac:dyDescent="0.25">
      <c r="A47" s="72" t="s">
        <v>0</v>
      </c>
      <c r="B47" s="72"/>
      <c r="C47" s="61" t="s">
        <v>1</v>
      </c>
      <c r="D47" s="71" t="s">
        <v>4</v>
      </c>
      <c r="E47" s="61" t="s">
        <v>155</v>
      </c>
      <c r="F47" s="61" t="s">
        <v>159</v>
      </c>
      <c r="G47" s="60" t="s">
        <v>156</v>
      </c>
      <c r="H47" s="3"/>
      <c r="I47" s="62" t="s">
        <v>1</v>
      </c>
      <c r="J47" s="70" t="s">
        <v>4</v>
      </c>
      <c r="K47" s="62" t="s">
        <v>155</v>
      </c>
      <c r="L47" s="62" t="s">
        <v>3</v>
      </c>
      <c r="M47" s="60" t="s">
        <v>156</v>
      </c>
    </row>
    <row r="48" spans="1:13" ht="15.75" x14ac:dyDescent="0.25">
      <c r="A48" s="72"/>
      <c r="B48" s="72"/>
      <c r="C48" s="62"/>
      <c r="D48" s="70"/>
      <c r="E48" s="62"/>
      <c r="F48" s="62"/>
      <c r="G48" s="60"/>
      <c r="H48" s="3"/>
      <c r="I48" s="62"/>
      <c r="J48" s="70"/>
      <c r="K48" s="62"/>
      <c r="L48" s="62"/>
      <c r="M48" s="60"/>
    </row>
    <row r="49" spans="1:13" ht="15.75" x14ac:dyDescent="0.25">
      <c r="A49" s="56" t="s">
        <v>5</v>
      </c>
      <c r="B49" s="56"/>
      <c r="C49" s="53">
        <f t="shared" ref="C49:G50" si="4">C7+C28</f>
        <v>25500</v>
      </c>
      <c r="D49" s="11">
        <f t="shared" si="4"/>
        <v>50103</v>
      </c>
      <c r="E49" s="53">
        <f t="shared" si="4"/>
        <v>34137</v>
      </c>
      <c r="F49" s="53">
        <f t="shared" si="4"/>
        <v>64600</v>
      </c>
      <c r="G49" s="52">
        <f t="shared" si="4"/>
        <v>67562</v>
      </c>
      <c r="H49" s="3"/>
      <c r="I49" s="32">
        <f>I7+I28</f>
        <v>8718</v>
      </c>
      <c r="J49" s="11">
        <f>J7+J28</f>
        <v>19080</v>
      </c>
      <c r="K49" s="32">
        <f>K7+K28</f>
        <v>27231</v>
      </c>
      <c r="L49" s="32">
        <f>L7+L28</f>
        <v>20166</v>
      </c>
      <c r="M49" s="52">
        <f>M7+M28</f>
        <v>31950</v>
      </c>
    </row>
    <row r="50" spans="1:13" ht="15.75" x14ac:dyDescent="0.25">
      <c r="A50" s="56" t="s">
        <v>6</v>
      </c>
      <c r="B50" s="56"/>
      <c r="C50" s="53">
        <f t="shared" si="4"/>
        <v>0</v>
      </c>
      <c r="D50" s="11">
        <f t="shared" si="4"/>
        <v>0</v>
      </c>
      <c r="E50" s="53">
        <f t="shared" si="4"/>
        <v>0</v>
      </c>
      <c r="F50" s="53">
        <f t="shared" si="4"/>
        <v>0</v>
      </c>
      <c r="G50" s="52">
        <f t="shared" si="4"/>
        <v>0</v>
      </c>
      <c r="H50" s="3"/>
      <c r="I50" s="32">
        <f t="shared" ref="I50:L62" si="5">I8+I29</f>
        <v>800</v>
      </c>
      <c r="J50" s="11">
        <f t="shared" si="5"/>
        <v>5515</v>
      </c>
      <c r="K50" s="32">
        <f t="shared" si="5"/>
        <v>3731</v>
      </c>
      <c r="L50" s="32">
        <f t="shared" si="5"/>
        <v>5240</v>
      </c>
      <c r="M50" s="52">
        <f t="shared" ref="M50:M63" si="6">M8+M29</f>
        <v>5315</v>
      </c>
    </row>
    <row r="51" spans="1:13" ht="15.75" x14ac:dyDescent="0.25">
      <c r="A51" s="56" t="s">
        <v>7</v>
      </c>
      <c r="B51" s="56"/>
      <c r="C51" s="53">
        <f t="shared" ref="C51:F62" si="7">C9+C30</f>
        <v>0</v>
      </c>
      <c r="D51" s="11">
        <f t="shared" si="7"/>
        <v>3080</v>
      </c>
      <c r="E51" s="53">
        <f t="shared" si="7"/>
        <v>2108</v>
      </c>
      <c r="F51" s="53">
        <f t="shared" si="7"/>
        <v>3200</v>
      </c>
      <c r="G51" s="52">
        <f t="shared" ref="G51:G63" si="8">G9+G30</f>
        <v>6000</v>
      </c>
      <c r="H51" s="3"/>
      <c r="I51" s="32">
        <f t="shared" si="5"/>
        <v>16462</v>
      </c>
      <c r="J51" s="11">
        <f t="shared" si="5"/>
        <v>12400</v>
      </c>
      <c r="K51" s="32">
        <f t="shared" si="5"/>
        <v>13124</v>
      </c>
      <c r="L51" s="32">
        <f t="shared" si="5"/>
        <v>15325</v>
      </c>
      <c r="M51" s="52">
        <f t="shared" si="6"/>
        <v>14500</v>
      </c>
    </row>
    <row r="52" spans="1:13" ht="15.75" x14ac:dyDescent="0.25">
      <c r="A52" s="56" t="s">
        <v>8</v>
      </c>
      <c r="B52" s="56"/>
      <c r="C52" s="53">
        <f t="shared" si="7"/>
        <v>14000</v>
      </c>
      <c r="D52" s="11">
        <f t="shared" si="7"/>
        <v>27210</v>
      </c>
      <c r="E52" s="53">
        <f t="shared" si="7"/>
        <v>23644</v>
      </c>
      <c r="F52" s="53">
        <f t="shared" si="7"/>
        <v>24013</v>
      </c>
      <c r="G52" s="52">
        <f t="shared" si="8"/>
        <v>25975</v>
      </c>
      <c r="H52" s="3"/>
      <c r="I52" s="32">
        <f t="shared" si="5"/>
        <v>8585</v>
      </c>
      <c r="J52" s="11">
        <f t="shared" si="5"/>
        <v>21535</v>
      </c>
      <c r="K52" s="32">
        <f t="shared" si="5"/>
        <v>14165</v>
      </c>
      <c r="L52" s="32">
        <f t="shared" si="5"/>
        <v>17183</v>
      </c>
      <c r="M52" s="52">
        <f t="shared" si="6"/>
        <v>18920</v>
      </c>
    </row>
    <row r="53" spans="1:13" ht="15.75" x14ac:dyDescent="0.25">
      <c r="A53" s="56" t="s">
        <v>9</v>
      </c>
      <c r="B53" s="56"/>
      <c r="C53" s="53">
        <f t="shared" si="7"/>
        <v>41</v>
      </c>
      <c r="D53" s="11">
        <f t="shared" si="7"/>
        <v>30</v>
      </c>
      <c r="E53" s="53">
        <f t="shared" si="7"/>
        <v>151</v>
      </c>
      <c r="F53" s="53">
        <f t="shared" si="7"/>
        <v>165</v>
      </c>
      <c r="G53" s="52">
        <f t="shared" si="8"/>
        <v>180</v>
      </c>
      <c r="H53" s="3"/>
      <c r="I53" s="32">
        <f t="shared" si="5"/>
        <v>7512</v>
      </c>
      <c r="J53" s="11">
        <f t="shared" si="5"/>
        <v>8255</v>
      </c>
      <c r="K53" s="32">
        <f t="shared" si="5"/>
        <v>5513</v>
      </c>
      <c r="L53" s="32">
        <f t="shared" si="5"/>
        <v>8683</v>
      </c>
      <c r="M53" s="52">
        <f t="shared" si="6"/>
        <v>9631</v>
      </c>
    </row>
    <row r="54" spans="1:13" ht="15.75" x14ac:dyDescent="0.25">
      <c r="A54" s="56" t="s">
        <v>10</v>
      </c>
      <c r="B54" s="56"/>
      <c r="C54" s="53">
        <f t="shared" si="7"/>
        <v>0</v>
      </c>
      <c r="D54" s="11">
        <f t="shared" si="7"/>
        <v>10000</v>
      </c>
      <c r="E54" s="53">
        <f t="shared" si="7"/>
        <v>0</v>
      </c>
      <c r="F54" s="53">
        <f t="shared" si="7"/>
        <v>0</v>
      </c>
      <c r="G54" s="52">
        <f t="shared" si="8"/>
        <v>5000</v>
      </c>
      <c r="H54" s="3"/>
      <c r="I54" s="32">
        <f t="shared" si="5"/>
        <v>7850</v>
      </c>
      <c r="J54" s="11">
        <f t="shared" si="5"/>
        <v>31191</v>
      </c>
      <c r="K54" s="32">
        <f t="shared" si="5"/>
        <v>12741</v>
      </c>
      <c r="L54" s="32">
        <f t="shared" si="5"/>
        <v>16548</v>
      </c>
      <c r="M54" s="52">
        <f t="shared" si="6"/>
        <v>19550</v>
      </c>
    </row>
    <row r="55" spans="1:13" ht="15.75" x14ac:dyDescent="0.25">
      <c r="A55" s="56" t="s">
        <v>11</v>
      </c>
      <c r="B55" s="56"/>
      <c r="C55" s="53">
        <f t="shared" si="7"/>
        <v>6172</v>
      </c>
      <c r="D55" s="11">
        <f t="shared" si="7"/>
        <v>22565</v>
      </c>
      <c r="E55" s="53">
        <f t="shared" si="7"/>
        <v>25519</v>
      </c>
      <c r="F55" s="53">
        <f t="shared" si="7"/>
        <v>0</v>
      </c>
      <c r="G55" s="52">
        <f t="shared" si="8"/>
        <v>37535</v>
      </c>
      <c r="H55" s="3"/>
      <c r="I55" s="32">
        <f t="shared" si="5"/>
        <v>0</v>
      </c>
      <c r="J55" s="11">
        <f t="shared" si="5"/>
        <v>0</v>
      </c>
      <c r="K55" s="32">
        <f t="shared" si="5"/>
        <v>0</v>
      </c>
      <c r="L55" s="32">
        <f t="shared" si="5"/>
        <v>0</v>
      </c>
      <c r="M55" s="52">
        <f t="shared" si="6"/>
        <v>0</v>
      </c>
    </row>
    <row r="56" spans="1:13" ht="15.75" x14ac:dyDescent="0.25">
      <c r="A56" s="56" t="s">
        <v>12</v>
      </c>
      <c r="B56" s="56"/>
      <c r="C56" s="53">
        <f t="shared" si="7"/>
        <v>0</v>
      </c>
      <c r="D56" s="11">
        <f t="shared" si="7"/>
        <v>0</v>
      </c>
      <c r="E56" s="53">
        <f t="shared" si="7"/>
        <v>0</v>
      </c>
      <c r="F56" s="53">
        <f t="shared" si="7"/>
        <v>0</v>
      </c>
      <c r="G56" s="52">
        <f t="shared" si="8"/>
        <v>0</v>
      </c>
      <c r="H56" s="3"/>
      <c r="I56" s="32">
        <f t="shared" si="5"/>
        <v>290</v>
      </c>
      <c r="J56" s="11">
        <f t="shared" si="5"/>
        <v>450</v>
      </c>
      <c r="K56" s="32">
        <f t="shared" si="5"/>
        <v>145</v>
      </c>
      <c r="L56" s="32">
        <f t="shared" si="5"/>
        <v>190</v>
      </c>
      <c r="M56" s="52">
        <f t="shared" si="6"/>
        <v>450</v>
      </c>
    </row>
    <row r="57" spans="1:13" ht="15.75" x14ac:dyDescent="0.25">
      <c r="A57" s="56" t="s">
        <v>13</v>
      </c>
      <c r="B57" s="56"/>
      <c r="C57" s="53">
        <f t="shared" si="7"/>
        <v>76128</v>
      </c>
      <c r="D57" s="11">
        <f t="shared" si="7"/>
        <v>79798</v>
      </c>
      <c r="E57" s="53">
        <f t="shared" si="7"/>
        <v>75036</v>
      </c>
      <c r="F57" s="53">
        <f t="shared" si="7"/>
        <v>75036</v>
      </c>
      <c r="G57" s="52">
        <f t="shared" si="8"/>
        <v>80668</v>
      </c>
      <c r="H57" s="3"/>
      <c r="I57" s="32">
        <f t="shared" si="5"/>
        <v>0</v>
      </c>
      <c r="J57" s="11">
        <f t="shared" si="5"/>
        <v>0</v>
      </c>
      <c r="K57" s="32">
        <f t="shared" si="5"/>
        <v>0</v>
      </c>
      <c r="L57" s="32">
        <f t="shared" si="5"/>
        <v>0</v>
      </c>
      <c r="M57" s="52">
        <f t="shared" si="6"/>
        <v>0</v>
      </c>
    </row>
    <row r="58" spans="1:13" ht="15.75" x14ac:dyDescent="0.25">
      <c r="A58" s="34" t="s">
        <v>16</v>
      </c>
      <c r="B58" s="34"/>
      <c r="C58" s="53">
        <f t="shared" si="7"/>
        <v>0</v>
      </c>
      <c r="D58" s="11">
        <f t="shared" si="7"/>
        <v>0</v>
      </c>
      <c r="E58" s="53">
        <f t="shared" si="7"/>
        <v>0</v>
      </c>
      <c r="F58" s="53">
        <f t="shared" si="7"/>
        <v>0</v>
      </c>
      <c r="G58" s="52">
        <f t="shared" si="8"/>
        <v>0</v>
      </c>
      <c r="H58" s="3"/>
      <c r="I58" s="32">
        <f t="shared" si="5"/>
        <v>3000</v>
      </c>
      <c r="J58" s="11">
        <f t="shared" si="5"/>
        <v>2750</v>
      </c>
      <c r="K58" s="32">
        <f t="shared" si="5"/>
        <v>2914</v>
      </c>
      <c r="L58" s="32">
        <f t="shared" si="5"/>
        <v>2914</v>
      </c>
      <c r="M58" s="52">
        <f t="shared" si="6"/>
        <v>2750</v>
      </c>
    </row>
    <row r="59" spans="1:13" ht="15.75" x14ac:dyDescent="0.25">
      <c r="A59" s="56" t="s">
        <v>22</v>
      </c>
      <c r="B59" s="56"/>
      <c r="C59" s="53">
        <f t="shared" si="7"/>
        <v>0</v>
      </c>
      <c r="D59" s="11">
        <f t="shared" si="7"/>
        <v>0</v>
      </c>
      <c r="E59" s="53">
        <f t="shared" si="7"/>
        <v>0</v>
      </c>
      <c r="F59" s="53">
        <f t="shared" si="7"/>
        <v>0</v>
      </c>
      <c r="G59" s="52">
        <f t="shared" si="8"/>
        <v>0</v>
      </c>
      <c r="H59" s="3"/>
      <c r="I59" s="32">
        <f t="shared" si="5"/>
        <v>12836</v>
      </c>
      <c r="J59" s="11">
        <f t="shared" si="5"/>
        <v>12820</v>
      </c>
      <c r="K59" s="32">
        <f t="shared" si="5"/>
        <v>11003</v>
      </c>
      <c r="L59" s="32">
        <f t="shared" si="5"/>
        <v>12225</v>
      </c>
      <c r="M59" s="52">
        <f t="shared" si="6"/>
        <v>12823</v>
      </c>
    </row>
    <row r="60" spans="1:13" ht="15.75" x14ac:dyDescent="0.25">
      <c r="A60" s="56" t="s">
        <v>14</v>
      </c>
      <c r="B60" s="56"/>
      <c r="C60" s="53">
        <f t="shared" si="7"/>
        <v>17880</v>
      </c>
      <c r="D60" s="11">
        <f t="shared" si="7"/>
        <v>22377</v>
      </c>
      <c r="E60" s="53">
        <f t="shared" si="7"/>
        <v>15746</v>
      </c>
      <c r="F60" s="53">
        <f t="shared" si="7"/>
        <v>9892</v>
      </c>
      <c r="G60" s="52">
        <f t="shared" si="8"/>
        <v>23173</v>
      </c>
      <c r="H60" s="3"/>
      <c r="I60" s="32">
        <f t="shared" si="5"/>
        <v>1935</v>
      </c>
      <c r="J60" s="11">
        <f t="shared" si="5"/>
        <v>2320</v>
      </c>
      <c r="K60" s="32">
        <f t="shared" si="5"/>
        <v>1934</v>
      </c>
      <c r="L60" s="32">
        <f t="shared" si="5"/>
        <v>1934</v>
      </c>
      <c r="M60" s="52">
        <f t="shared" si="6"/>
        <v>1934</v>
      </c>
    </row>
    <row r="61" spans="1:13" ht="15.75" x14ac:dyDescent="0.25">
      <c r="A61" s="56" t="s">
        <v>17</v>
      </c>
      <c r="B61" s="56"/>
      <c r="C61" s="53">
        <f t="shared" si="7"/>
        <v>0</v>
      </c>
      <c r="D61" s="11">
        <f t="shared" si="7"/>
        <v>0</v>
      </c>
      <c r="E61" s="53">
        <f t="shared" si="7"/>
        <v>0</v>
      </c>
      <c r="F61" s="53">
        <f t="shared" si="7"/>
        <v>0</v>
      </c>
      <c r="G61" s="52">
        <f t="shared" si="8"/>
        <v>0</v>
      </c>
      <c r="H61" s="3"/>
      <c r="I61" s="32">
        <f t="shared" si="5"/>
        <v>58609</v>
      </c>
      <c r="J61" s="11">
        <f t="shared" si="5"/>
        <v>89655</v>
      </c>
      <c r="K61" s="32">
        <f t="shared" si="5"/>
        <v>63012</v>
      </c>
      <c r="L61" s="32">
        <f t="shared" si="5"/>
        <v>94827</v>
      </c>
      <c r="M61" s="52">
        <f t="shared" si="6"/>
        <v>117470</v>
      </c>
    </row>
    <row r="62" spans="1:13" ht="15.75" x14ac:dyDescent="0.25">
      <c r="A62" s="56" t="s">
        <v>18</v>
      </c>
      <c r="B62" s="56"/>
      <c r="C62" s="53">
        <f t="shared" si="7"/>
        <v>0</v>
      </c>
      <c r="D62" s="11">
        <f t="shared" si="7"/>
        <v>0</v>
      </c>
      <c r="E62" s="53">
        <f t="shared" si="7"/>
        <v>0</v>
      </c>
      <c r="F62" s="53">
        <f t="shared" si="7"/>
        <v>0</v>
      </c>
      <c r="G62" s="52">
        <f t="shared" si="8"/>
        <v>0</v>
      </c>
      <c r="H62" s="3"/>
      <c r="I62" s="32">
        <f t="shared" si="5"/>
        <v>8410</v>
      </c>
      <c r="J62" s="11">
        <f t="shared" si="5"/>
        <v>11116</v>
      </c>
      <c r="K62" s="32">
        <f t="shared" si="5"/>
        <v>6958</v>
      </c>
      <c r="L62" s="32">
        <f t="shared" si="5"/>
        <v>9363</v>
      </c>
      <c r="M62" s="52">
        <f t="shared" si="6"/>
        <v>10800</v>
      </c>
    </row>
    <row r="63" spans="1:13" ht="15.75" x14ac:dyDescent="0.25">
      <c r="A63" s="57" t="s">
        <v>148</v>
      </c>
      <c r="B63" s="57"/>
      <c r="C63" s="32">
        <f t="shared" ref="C63:L63" si="9">SUM(C49:C62)</f>
        <v>139721</v>
      </c>
      <c r="D63" s="11">
        <f>SUM(D49:D62)</f>
        <v>215163</v>
      </c>
      <c r="E63" s="32">
        <f t="shared" si="9"/>
        <v>176341</v>
      </c>
      <c r="F63" s="32">
        <f t="shared" si="9"/>
        <v>176906</v>
      </c>
      <c r="G63" s="55">
        <f t="shared" si="8"/>
        <v>246093</v>
      </c>
      <c r="H63" s="12"/>
      <c r="I63" s="32">
        <f t="shared" si="9"/>
        <v>135007</v>
      </c>
      <c r="J63" s="11">
        <f>SUM(J49:J62)</f>
        <v>217087</v>
      </c>
      <c r="K63" s="32">
        <f t="shared" si="9"/>
        <v>162471</v>
      </c>
      <c r="L63" s="32">
        <f t="shared" si="9"/>
        <v>204598</v>
      </c>
      <c r="M63" s="55">
        <f t="shared" si="6"/>
        <v>246093</v>
      </c>
    </row>
    <row r="64" spans="1:13" ht="15.75" x14ac:dyDescent="0.25">
      <c r="A64" s="1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14">
        <f>G63-M63</f>
        <v>0</v>
      </c>
    </row>
    <row r="65" spans="1:6" ht="15.75" x14ac:dyDescent="0.25">
      <c r="A65" s="91" t="s">
        <v>24</v>
      </c>
      <c r="B65" s="91"/>
      <c r="C65" s="91"/>
    </row>
    <row r="66" spans="1:6" ht="15.75" x14ac:dyDescent="0.25">
      <c r="A66" s="96" t="s">
        <v>25</v>
      </c>
      <c r="B66" s="96"/>
      <c r="C66" s="96"/>
      <c r="D66" s="3">
        <f>G21</f>
        <v>95948</v>
      </c>
      <c r="E66" s="1"/>
    </row>
    <row r="67" spans="1:6" ht="15.75" x14ac:dyDescent="0.25">
      <c r="A67" s="96" t="s">
        <v>26</v>
      </c>
      <c r="B67" s="96"/>
      <c r="C67" s="96"/>
      <c r="D67" s="3">
        <f>G42</f>
        <v>150145</v>
      </c>
    </row>
    <row r="68" spans="1:6" ht="15.75" x14ac:dyDescent="0.25">
      <c r="D68" s="4">
        <f>SUM(D66:D67)</f>
        <v>246093</v>
      </c>
    </row>
    <row r="69" spans="1:6" x14ac:dyDescent="0.25">
      <c r="D69" t="s">
        <v>30</v>
      </c>
    </row>
    <row r="70" spans="1:6" ht="15.75" x14ac:dyDescent="0.25">
      <c r="A70" s="91" t="s">
        <v>27</v>
      </c>
      <c r="B70" s="91"/>
      <c r="C70" s="91"/>
    </row>
    <row r="71" spans="1:6" ht="15.75" x14ac:dyDescent="0.25">
      <c r="A71" s="96" t="s">
        <v>25</v>
      </c>
      <c r="B71" s="96"/>
      <c r="C71" s="96"/>
      <c r="D71" s="3">
        <f>M21</f>
        <v>96456</v>
      </c>
    </row>
    <row r="72" spans="1:6" ht="15.75" x14ac:dyDescent="0.25">
      <c r="A72" s="96" t="s">
        <v>26</v>
      </c>
      <c r="B72" s="96"/>
      <c r="C72" s="96"/>
      <c r="D72" s="3">
        <f>M42</f>
        <v>149637</v>
      </c>
    </row>
    <row r="73" spans="1:6" ht="15.75" x14ac:dyDescent="0.25">
      <c r="A73" s="96"/>
      <c r="B73" s="96"/>
      <c r="C73" s="96"/>
      <c r="D73" s="4">
        <f>SUM(D71:D72)</f>
        <v>246093</v>
      </c>
    </row>
    <row r="74" spans="1:6" x14ac:dyDescent="0.25">
      <c r="E74" s="2" t="s">
        <v>29</v>
      </c>
      <c r="F74" s="14">
        <f>D73-D68</f>
        <v>0</v>
      </c>
    </row>
    <row r="75" spans="1:6" x14ac:dyDescent="0.25">
      <c r="A75" s="16" t="s">
        <v>5</v>
      </c>
    </row>
    <row r="76" spans="1:6" x14ac:dyDescent="0.25">
      <c r="A76" t="s">
        <v>161</v>
      </c>
    </row>
    <row r="77" spans="1:6" x14ac:dyDescent="0.25">
      <c r="A77" t="s">
        <v>162</v>
      </c>
    </row>
    <row r="78" spans="1:6" x14ac:dyDescent="0.25">
      <c r="A78" t="s">
        <v>31</v>
      </c>
    </row>
    <row r="80" spans="1:6" x14ac:dyDescent="0.25">
      <c r="A80" s="16" t="s">
        <v>6</v>
      </c>
      <c r="B80" s="15"/>
    </row>
    <row r="81" spans="1:2" x14ac:dyDescent="0.25">
      <c r="A81" t="s">
        <v>175</v>
      </c>
    </row>
    <row r="82" spans="1:2" x14ac:dyDescent="0.25">
      <c r="A82" t="s">
        <v>176</v>
      </c>
    </row>
    <row r="84" spans="1:2" x14ac:dyDescent="0.25">
      <c r="A84" s="16" t="s">
        <v>32</v>
      </c>
      <c r="B84" s="15"/>
    </row>
    <row r="85" spans="1:2" x14ac:dyDescent="0.25">
      <c r="A85" t="s">
        <v>154</v>
      </c>
    </row>
    <row r="86" spans="1:2" x14ac:dyDescent="0.25">
      <c r="A86" t="s">
        <v>163</v>
      </c>
    </row>
    <row r="88" spans="1:2" x14ac:dyDescent="0.25">
      <c r="A88" s="16" t="s">
        <v>8</v>
      </c>
    </row>
    <row r="89" spans="1:2" x14ac:dyDescent="0.25">
      <c r="A89" t="s">
        <v>164</v>
      </c>
    </row>
    <row r="90" spans="1:2" x14ac:dyDescent="0.25">
      <c r="A90" t="s">
        <v>165</v>
      </c>
    </row>
    <row r="91" spans="1:2" x14ac:dyDescent="0.25">
      <c r="A91" t="s">
        <v>177</v>
      </c>
    </row>
    <row r="92" spans="1:2" x14ac:dyDescent="0.25">
      <c r="A92" t="s">
        <v>178</v>
      </c>
    </row>
    <row r="94" spans="1:2" x14ac:dyDescent="0.25">
      <c r="A94" s="16" t="s">
        <v>9</v>
      </c>
    </row>
    <row r="95" spans="1:2" x14ac:dyDescent="0.25">
      <c r="A95" t="s">
        <v>33</v>
      </c>
    </row>
    <row r="96" spans="1:2" x14ac:dyDescent="0.25">
      <c r="A96" t="s">
        <v>166</v>
      </c>
    </row>
    <row r="98" spans="1:2" x14ac:dyDescent="0.25">
      <c r="A98" s="16" t="s">
        <v>10</v>
      </c>
      <c r="B98" s="15"/>
    </row>
    <row r="99" spans="1:2" x14ac:dyDescent="0.25">
      <c r="A99" t="s">
        <v>167</v>
      </c>
    </row>
    <row r="100" spans="1:2" x14ac:dyDescent="0.25">
      <c r="A100" t="s">
        <v>168</v>
      </c>
    </row>
    <row r="101" spans="1:2" x14ac:dyDescent="0.25">
      <c r="A101" t="s">
        <v>34</v>
      </c>
    </row>
    <row r="102" spans="1:2" x14ac:dyDescent="0.25">
      <c r="A102" s="2"/>
    </row>
    <row r="103" spans="1:2" x14ac:dyDescent="0.25">
      <c r="A103" s="16" t="s">
        <v>11</v>
      </c>
    </row>
    <row r="104" spans="1:2" x14ac:dyDescent="0.25">
      <c r="A104" t="s">
        <v>169</v>
      </c>
    </row>
    <row r="106" spans="1:2" x14ac:dyDescent="0.25">
      <c r="A106" s="16" t="s">
        <v>12</v>
      </c>
    </row>
    <row r="107" spans="1:2" x14ac:dyDescent="0.25">
      <c r="A107" t="s">
        <v>35</v>
      </c>
    </row>
    <row r="109" spans="1:2" x14ac:dyDescent="0.25">
      <c r="A109" s="16" t="s">
        <v>13</v>
      </c>
    </row>
    <row r="110" spans="1:2" x14ac:dyDescent="0.25">
      <c r="A110" t="s">
        <v>170</v>
      </c>
    </row>
    <row r="112" spans="1:2" x14ac:dyDescent="0.25">
      <c r="A112" s="16" t="s">
        <v>16</v>
      </c>
      <c r="B112" s="15"/>
    </row>
    <row r="113" spans="1:2" x14ac:dyDescent="0.25">
      <c r="A113" t="s">
        <v>36</v>
      </c>
    </row>
    <row r="115" spans="1:2" x14ac:dyDescent="0.25">
      <c r="A115" s="16" t="s">
        <v>22</v>
      </c>
    </row>
    <row r="116" spans="1:2" x14ac:dyDescent="0.25">
      <c r="A116" t="s">
        <v>171</v>
      </c>
    </row>
    <row r="118" spans="1:2" x14ac:dyDescent="0.25">
      <c r="A118" s="16" t="s">
        <v>14</v>
      </c>
    </row>
    <row r="119" spans="1:2" x14ac:dyDescent="0.25">
      <c r="A119" t="s">
        <v>172</v>
      </c>
    </row>
    <row r="120" spans="1:2" x14ac:dyDescent="0.25">
      <c r="A120" t="s">
        <v>173</v>
      </c>
    </row>
    <row r="122" spans="1:2" x14ac:dyDescent="0.25">
      <c r="A122" s="16" t="s">
        <v>17</v>
      </c>
    </row>
    <row r="123" spans="1:2" x14ac:dyDescent="0.25">
      <c r="A123" t="s">
        <v>37</v>
      </c>
    </row>
    <row r="124" spans="1:2" x14ac:dyDescent="0.25">
      <c r="A124" t="s">
        <v>38</v>
      </c>
      <c r="B124" t="s">
        <v>39</v>
      </c>
    </row>
    <row r="125" spans="1:2" x14ac:dyDescent="0.25">
      <c r="B125" t="s">
        <v>40</v>
      </c>
    </row>
    <row r="126" spans="1:2" x14ac:dyDescent="0.25">
      <c r="B126" t="s">
        <v>41</v>
      </c>
    </row>
    <row r="128" spans="1:2" x14ac:dyDescent="0.25">
      <c r="A128" t="s">
        <v>42</v>
      </c>
      <c r="B128" t="s">
        <v>43</v>
      </c>
    </row>
    <row r="129" spans="1:2" x14ac:dyDescent="0.25">
      <c r="B129" t="s">
        <v>44</v>
      </c>
    </row>
    <row r="130" spans="1:2" x14ac:dyDescent="0.25">
      <c r="B130" t="s">
        <v>46</v>
      </c>
    </row>
    <row r="131" spans="1:2" x14ac:dyDescent="0.25">
      <c r="B131" t="s">
        <v>47</v>
      </c>
    </row>
    <row r="132" spans="1:2" x14ac:dyDescent="0.25">
      <c r="B132" t="s">
        <v>45</v>
      </c>
    </row>
    <row r="134" spans="1:2" x14ac:dyDescent="0.25">
      <c r="A134" s="16" t="s">
        <v>18</v>
      </c>
    </row>
    <row r="135" spans="1:2" x14ac:dyDescent="0.25">
      <c r="A135" t="s">
        <v>174</v>
      </c>
    </row>
  </sheetData>
  <mergeCells count="97">
    <mergeCell ref="A73:C73"/>
    <mergeCell ref="A66:C66"/>
    <mergeCell ref="A67:C67"/>
    <mergeCell ref="A70:C70"/>
    <mergeCell ref="A71:C71"/>
    <mergeCell ref="A72:C72"/>
    <mergeCell ref="G47:G48"/>
    <mergeCell ref="M47:M48"/>
    <mergeCell ref="A65:C65"/>
    <mergeCell ref="A1:N1"/>
    <mergeCell ref="C3:M3"/>
    <mergeCell ref="C4:G4"/>
    <mergeCell ref="I4:M4"/>
    <mergeCell ref="A5:B6"/>
    <mergeCell ref="C5:C6"/>
    <mergeCell ref="E5:E6"/>
    <mergeCell ref="A9:B9"/>
    <mergeCell ref="F5:F6"/>
    <mergeCell ref="D5:D6"/>
    <mergeCell ref="H5:H20"/>
    <mergeCell ref="I5:I6"/>
    <mergeCell ref="K5:K6"/>
    <mergeCell ref="L5:L6"/>
    <mergeCell ref="M5:M6"/>
    <mergeCell ref="A7:B7"/>
    <mergeCell ref="A8:B8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C25:G25"/>
    <mergeCell ref="I25:M25"/>
    <mergeCell ref="A26:B27"/>
    <mergeCell ref="C26:C27"/>
    <mergeCell ref="E26:E27"/>
    <mergeCell ref="F26:F27"/>
    <mergeCell ref="D26:D27"/>
    <mergeCell ref="A24:B25"/>
    <mergeCell ref="A32:B32"/>
    <mergeCell ref="H26:H41"/>
    <mergeCell ref="I26:I27"/>
    <mergeCell ref="K26:K27"/>
    <mergeCell ref="L26:L27"/>
    <mergeCell ref="J26:J27"/>
    <mergeCell ref="A28:B28"/>
    <mergeCell ref="A29:B29"/>
    <mergeCell ref="A30:B30"/>
    <mergeCell ref="A31:B31"/>
    <mergeCell ref="C45:M45"/>
    <mergeCell ref="C46:G46"/>
    <mergeCell ref="I46:M46"/>
    <mergeCell ref="A33:B33"/>
    <mergeCell ref="A34:B34"/>
    <mergeCell ref="A35:B35"/>
    <mergeCell ref="A36:B36"/>
    <mergeCell ref="A38:B38"/>
    <mergeCell ref="A39:B39"/>
    <mergeCell ref="A2:M2"/>
    <mergeCell ref="A3:B4"/>
    <mergeCell ref="G26:G27"/>
    <mergeCell ref="M26:M27"/>
    <mergeCell ref="A54:B54"/>
    <mergeCell ref="J47:J48"/>
    <mergeCell ref="A49:B49"/>
    <mergeCell ref="A50:B50"/>
    <mergeCell ref="A51:B51"/>
    <mergeCell ref="A52:B52"/>
    <mergeCell ref="A53:B53"/>
    <mergeCell ref="D47:D48"/>
    <mergeCell ref="I47:I48"/>
    <mergeCell ref="K47:K48"/>
    <mergeCell ref="L47:L48"/>
    <mergeCell ref="A47:B48"/>
    <mergeCell ref="A61:B61"/>
    <mergeCell ref="A62:B62"/>
    <mergeCell ref="A63:B63"/>
    <mergeCell ref="J5:J6"/>
    <mergeCell ref="G5:G6"/>
    <mergeCell ref="A55:B55"/>
    <mergeCell ref="A56:B56"/>
    <mergeCell ref="A57:B57"/>
    <mergeCell ref="A59:B59"/>
    <mergeCell ref="A60:B60"/>
    <mergeCell ref="C47:C48"/>
    <mergeCell ref="E47:E48"/>
    <mergeCell ref="F47:F48"/>
    <mergeCell ref="A40:B40"/>
    <mergeCell ref="A41:B41"/>
    <mergeCell ref="A42:B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869C2-D00B-40EA-935E-76108AFC61A2}">
  <sheetPr>
    <pageSetUpPr fitToPage="1"/>
  </sheetPr>
  <dimension ref="A1:L125"/>
  <sheetViews>
    <sheetView topLeftCell="A98" zoomScale="110" zoomScaleNormal="110" workbookViewId="0">
      <selection activeCell="A103" sqref="A103:L126"/>
    </sheetView>
  </sheetViews>
  <sheetFormatPr defaultRowHeight="15" x14ac:dyDescent="0.25"/>
  <cols>
    <col min="1" max="1" width="29.42578125" customWidth="1"/>
    <col min="2" max="3" width="11" customWidth="1"/>
    <col min="4" max="4" width="11.85546875" customWidth="1"/>
    <col min="5" max="5" width="12.28515625" customWidth="1"/>
    <col min="6" max="6" width="11" customWidth="1"/>
    <col min="7" max="7" width="1.42578125" customWidth="1"/>
    <col min="8" max="9" width="11" customWidth="1"/>
    <col min="10" max="10" width="11.85546875" customWidth="1"/>
    <col min="11" max="11" width="11.7109375" customWidth="1"/>
    <col min="12" max="12" width="11" customWidth="1"/>
  </cols>
  <sheetData>
    <row r="1" spans="1:12" ht="15.75" x14ac:dyDescent="0.25">
      <c r="A1" s="17" t="s">
        <v>149</v>
      </c>
      <c r="B1" s="98" t="s">
        <v>23</v>
      </c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 ht="15.75" x14ac:dyDescent="0.25">
      <c r="A2" s="101" t="s">
        <v>150</v>
      </c>
      <c r="B2" s="91"/>
      <c r="C2" s="91"/>
      <c r="D2" s="91"/>
      <c r="E2" s="91"/>
      <c r="F2" s="91"/>
      <c r="G2" s="3"/>
      <c r="H2" s="91"/>
      <c r="I2" s="91"/>
      <c r="J2" s="91"/>
      <c r="K2" s="91"/>
      <c r="L2" s="102"/>
    </row>
    <row r="3" spans="1:12" ht="47.25" x14ac:dyDescent="0.25">
      <c r="A3" s="101"/>
      <c r="B3" s="18" t="s">
        <v>1</v>
      </c>
      <c r="C3" s="18" t="s">
        <v>4</v>
      </c>
      <c r="D3" s="18" t="s">
        <v>155</v>
      </c>
      <c r="E3" s="18" t="s">
        <v>159</v>
      </c>
      <c r="F3" s="38" t="s">
        <v>156</v>
      </c>
      <c r="G3" s="19"/>
      <c r="H3" s="18" t="s">
        <v>1</v>
      </c>
      <c r="I3" s="18" t="s">
        <v>4</v>
      </c>
      <c r="J3" s="18" t="s">
        <v>155</v>
      </c>
      <c r="K3" s="18" t="s">
        <v>159</v>
      </c>
      <c r="L3" s="35" t="s">
        <v>156</v>
      </c>
    </row>
    <row r="4" spans="1:12" ht="15.75" x14ac:dyDescent="0.25">
      <c r="A4" s="21" t="s">
        <v>48</v>
      </c>
      <c r="B4" s="90"/>
      <c r="C4" s="90"/>
      <c r="D4" s="90"/>
      <c r="E4" s="90"/>
      <c r="F4" s="90"/>
      <c r="H4" s="90"/>
      <c r="I4" s="90"/>
      <c r="J4" s="90"/>
      <c r="K4" s="90"/>
      <c r="L4" s="103"/>
    </row>
    <row r="5" spans="1:12" x14ac:dyDescent="0.25">
      <c r="A5" s="22" t="s">
        <v>49</v>
      </c>
      <c r="B5">
        <v>500</v>
      </c>
      <c r="C5">
        <v>4977</v>
      </c>
      <c r="D5">
        <v>3600</v>
      </c>
      <c r="E5">
        <v>3600</v>
      </c>
      <c r="F5">
        <v>4000</v>
      </c>
      <c r="L5" s="29"/>
    </row>
    <row r="6" spans="1:12" x14ac:dyDescent="0.25">
      <c r="A6" s="22" t="s">
        <v>50</v>
      </c>
      <c r="F6">
        <f t="shared" ref="F6:F15" si="0">SUM(B6:E6)</f>
        <v>0</v>
      </c>
      <c r="H6">
        <v>100</v>
      </c>
      <c r="I6">
        <v>374</v>
      </c>
      <c r="J6">
        <v>951</v>
      </c>
      <c r="K6">
        <v>951</v>
      </c>
      <c r="L6" s="29">
        <v>1100</v>
      </c>
    </row>
    <row r="7" spans="1:12" x14ac:dyDescent="0.25">
      <c r="A7" s="22" t="s">
        <v>51</v>
      </c>
      <c r="F7">
        <f t="shared" si="0"/>
        <v>0</v>
      </c>
      <c r="H7">
        <v>3366</v>
      </c>
      <c r="I7">
        <v>7206</v>
      </c>
      <c r="J7">
        <v>9355</v>
      </c>
      <c r="K7">
        <v>10500</v>
      </c>
      <c r="L7" s="29">
        <v>12000</v>
      </c>
    </row>
    <row r="8" spans="1:12" x14ac:dyDescent="0.25">
      <c r="A8" s="22" t="s">
        <v>52</v>
      </c>
      <c r="F8">
        <f t="shared" si="0"/>
        <v>0</v>
      </c>
      <c r="H8">
        <v>416</v>
      </c>
      <c r="I8">
        <v>1074</v>
      </c>
      <c r="J8">
        <v>1500</v>
      </c>
      <c r="K8">
        <v>1600</v>
      </c>
      <c r="L8" s="29">
        <v>1700</v>
      </c>
    </row>
    <row r="9" spans="1:12" x14ac:dyDescent="0.25">
      <c r="A9" s="22" t="s">
        <v>53</v>
      </c>
      <c r="F9">
        <f t="shared" si="0"/>
        <v>0</v>
      </c>
      <c r="H9">
        <v>350</v>
      </c>
      <c r="I9">
        <v>421</v>
      </c>
      <c r="J9">
        <v>541</v>
      </c>
      <c r="K9">
        <v>600</v>
      </c>
      <c r="L9" s="29">
        <v>650</v>
      </c>
    </row>
    <row r="10" spans="1:12" x14ac:dyDescent="0.25">
      <c r="A10" s="22" t="s">
        <v>54</v>
      </c>
      <c r="F10">
        <f t="shared" si="0"/>
        <v>0</v>
      </c>
      <c r="H10">
        <v>1088</v>
      </c>
      <c r="I10">
        <v>928</v>
      </c>
      <c r="J10">
        <v>744</v>
      </c>
      <c r="K10">
        <v>744</v>
      </c>
      <c r="L10" s="29">
        <v>750</v>
      </c>
    </row>
    <row r="11" spans="1:12" x14ac:dyDescent="0.25">
      <c r="A11" s="22" t="s">
        <v>55</v>
      </c>
      <c r="F11">
        <f t="shared" si="0"/>
        <v>0</v>
      </c>
      <c r="H11">
        <v>200</v>
      </c>
      <c r="I11">
        <v>134</v>
      </c>
      <c r="J11">
        <v>0</v>
      </c>
      <c r="K11">
        <v>134</v>
      </c>
      <c r="L11" s="29">
        <v>250</v>
      </c>
    </row>
    <row r="12" spans="1:12" x14ac:dyDescent="0.25">
      <c r="A12" s="22" t="s">
        <v>56</v>
      </c>
      <c r="F12">
        <f t="shared" si="0"/>
        <v>0</v>
      </c>
      <c r="H12">
        <v>762</v>
      </c>
      <c r="I12">
        <v>2572</v>
      </c>
      <c r="J12">
        <v>4096</v>
      </c>
      <c r="K12">
        <v>4350</v>
      </c>
      <c r="L12" s="29">
        <v>4500</v>
      </c>
    </row>
    <row r="13" spans="1:12" x14ac:dyDescent="0.25">
      <c r="A13" s="22" t="s">
        <v>57</v>
      </c>
      <c r="F13">
        <f t="shared" si="0"/>
        <v>0</v>
      </c>
      <c r="H13">
        <v>250</v>
      </c>
      <c r="I13">
        <v>1464</v>
      </c>
      <c r="J13">
        <v>2938</v>
      </c>
      <c r="K13">
        <v>2938</v>
      </c>
      <c r="L13" s="29">
        <v>2750</v>
      </c>
    </row>
    <row r="14" spans="1:12" x14ac:dyDescent="0.25">
      <c r="A14" s="22" t="s">
        <v>58</v>
      </c>
      <c r="F14">
        <f t="shared" si="0"/>
        <v>0</v>
      </c>
      <c r="H14">
        <v>666</v>
      </c>
      <c r="I14">
        <v>2341</v>
      </c>
      <c r="J14">
        <v>2895</v>
      </c>
      <c r="K14">
        <v>3250</v>
      </c>
      <c r="L14" s="29">
        <v>3500</v>
      </c>
    </row>
    <row r="15" spans="1:12" x14ac:dyDescent="0.25">
      <c r="A15" s="22" t="s">
        <v>59</v>
      </c>
      <c r="F15">
        <f t="shared" si="0"/>
        <v>0</v>
      </c>
      <c r="H15">
        <v>1520</v>
      </c>
      <c r="I15">
        <v>2566</v>
      </c>
      <c r="J15">
        <v>4211</v>
      </c>
      <c r="K15">
        <v>4500</v>
      </c>
      <c r="L15" s="29">
        <v>4750</v>
      </c>
    </row>
    <row r="16" spans="1:12" x14ac:dyDescent="0.25">
      <c r="A16" s="22" t="s">
        <v>60</v>
      </c>
      <c r="B16">
        <v>23000</v>
      </c>
      <c r="C16">
        <v>35296</v>
      </c>
      <c r="D16">
        <v>37397</v>
      </c>
      <c r="E16">
        <v>41500</v>
      </c>
      <c r="F16">
        <v>45000</v>
      </c>
      <c r="L16" s="29"/>
    </row>
    <row r="17" spans="1:12" x14ac:dyDescent="0.25">
      <c r="A17" s="22" t="s">
        <v>61</v>
      </c>
      <c r="B17">
        <v>2000</v>
      </c>
      <c r="C17">
        <v>9830</v>
      </c>
      <c r="D17">
        <v>17776</v>
      </c>
      <c r="E17">
        <v>19500</v>
      </c>
      <c r="F17">
        <v>18000</v>
      </c>
      <c r="L17" s="29"/>
    </row>
    <row r="18" spans="1:12" x14ac:dyDescent="0.25">
      <c r="A18" s="24" t="s">
        <v>70</v>
      </c>
      <c r="B18">
        <f>SUM(B5:B17)</f>
        <v>25500</v>
      </c>
      <c r="C18" s="2">
        <f>SUM(C5:C17)</f>
        <v>50103</v>
      </c>
      <c r="D18">
        <f>SUM(D5:D17)</f>
        <v>58773</v>
      </c>
      <c r="E18">
        <f>SUM(E5:E17)</f>
        <v>64600</v>
      </c>
      <c r="F18" s="2">
        <v>67562</v>
      </c>
      <c r="H18">
        <f>SUM(H5:H17)</f>
        <v>8718</v>
      </c>
      <c r="I18" s="2">
        <f>SUM(I6:I17)</f>
        <v>19080</v>
      </c>
      <c r="J18">
        <f>SUM(J5:J17)</f>
        <v>27231</v>
      </c>
      <c r="K18">
        <f>SUM(K5:K17)</f>
        <v>29567</v>
      </c>
      <c r="L18" s="39">
        <f>SUM(L6:L17)</f>
        <v>31950</v>
      </c>
    </row>
    <row r="19" spans="1:12" x14ac:dyDescent="0.25">
      <c r="A19" s="22"/>
      <c r="L19" s="29"/>
    </row>
    <row r="20" spans="1:12" ht="15.75" x14ac:dyDescent="0.25">
      <c r="A20" s="21" t="s">
        <v>62</v>
      </c>
      <c r="B20" s="90"/>
      <c r="C20" s="90"/>
      <c r="D20" s="90"/>
      <c r="E20" s="90"/>
      <c r="F20" s="90"/>
      <c r="H20" s="90"/>
      <c r="I20" s="90"/>
      <c r="J20" s="90"/>
      <c r="K20" s="90"/>
      <c r="L20" s="97"/>
    </row>
    <row r="21" spans="1:12" x14ac:dyDescent="0.25">
      <c r="A21" s="22" t="s">
        <v>63</v>
      </c>
      <c r="I21">
        <v>450</v>
      </c>
      <c r="J21">
        <v>362</v>
      </c>
      <c r="K21">
        <v>482</v>
      </c>
      <c r="L21" s="29">
        <v>450</v>
      </c>
    </row>
    <row r="22" spans="1:12" x14ac:dyDescent="0.25">
      <c r="A22" s="22" t="s">
        <v>64</v>
      </c>
      <c r="L22" s="29"/>
    </row>
    <row r="23" spans="1:12" x14ac:dyDescent="0.25">
      <c r="A23" s="22" t="s">
        <v>65</v>
      </c>
      <c r="L23" s="29"/>
    </row>
    <row r="24" spans="1:12" x14ac:dyDescent="0.25">
      <c r="A24" s="22" t="s">
        <v>66</v>
      </c>
      <c r="I24">
        <v>150</v>
      </c>
      <c r="J24">
        <v>29</v>
      </c>
      <c r="K24">
        <v>500</v>
      </c>
      <c r="L24" s="29">
        <v>450</v>
      </c>
    </row>
    <row r="25" spans="1:12" x14ac:dyDescent="0.25">
      <c r="A25" s="22" t="s">
        <v>67</v>
      </c>
      <c r="J25">
        <v>75</v>
      </c>
      <c r="K25">
        <v>75</v>
      </c>
      <c r="L25" s="29">
        <v>50</v>
      </c>
    </row>
    <row r="26" spans="1:12" x14ac:dyDescent="0.25">
      <c r="A26" s="22" t="s">
        <v>68</v>
      </c>
      <c r="H26">
        <v>400</v>
      </c>
      <c r="I26">
        <v>352</v>
      </c>
      <c r="J26">
        <v>369</v>
      </c>
      <c r="K26">
        <v>492</v>
      </c>
      <c r="L26" s="29">
        <v>475</v>
      </c>
    </row>
    <row r="27" spans="1:12" x14ac:dyDescent="0.25">
      <c r="A27" s="22" t="s">
        <v>69</v>
      </c>
      <c r="I27">
        <v>500</v>
      </c>
      <c r="L27" s="29"/>
    </row>
    <row r="28" spans="1:12" x14ac:dyDescent="0.25">
      <c r="A28" s="24" t="s">
        <v>71</v>
      </c>
      <c r="B28">
        <v>0</v>
      </c>
      <c r="C28">
        <v>0</v>
      </c>
      <c r="D28">
        <v>0</v>
      </c>
      <c r="E28">
        <v>0</v>
      </c>
      <c r="F28" s="2">
        <v>0</v>
      </c>
      <c r="H28">
        <f t="shared" ref="H28:K28" si="1">SUM(H21:H27)</f>
        <v>400</v>
      </c>
      <c r="I28" s="2">
        <f>SUM(I21:I27)</f>
        <v>1452</v>
      </c>
      <c r="J28">
        <f t="shared" si="1"/>
        <v>835</v>
      </c>
      <c r="K28">
        <f t="shared" si="1"/>
        <v>1549</v>
      </c>
      <c r="L28" s="39">
        <f>SUM(L21:L27)</f>
        <v>1425</v>
      </c>
    </row>
    <row r="29" spans="1:12" x14ac:dyDescent="0.25">
      <c r="A29" s="22"/>
      <c r="L29" s="23"/>
    </row>
    <row r="30" spans="1:12" ht="15.75" x14ac:dyDescent="0.25">
      <c r="A30" s="21" t="s">
        <v>72</v>
      </c>
      <c r="B30" s="90"/>
      <c r="C30" s="90"/>
      <c r="D30" s="90"/>
      <c r="E30" s="90"/>
      <c r="F30" s="90"/>
      <c r="H30" s="90"/>
      <c r="I30" s="90"/>
      <c r="J30" s="90"/>
      <c r="K30" s="90"/>
      <c r="L30" s="97"/>
    </row>
    <row r="31" spans="1:12" x14ac:dyDescent="0.25">
      <c r="A31" s="22" t="s">
        <v>73</v>
      </c>
      <c r="L31" s="23"/>
    </row>
    <row r="32" spans="1:12" x14ac:dyDescent="0.25">
      <c r="A32" s="22" t="s">
        <v>74</v>
      </c>
      <c r="L32" s="23"/>
    </row>
    <row r="33" spans="1:12" x14ac:dyDescent="0.25">
      <c r="A33" s="22" t="s">
        <v>75</v>
      </c>
      <c r="L33" s="23"/>
    </row>
    <row r="34" spans="1:12" x14ac:dyDescent="0.25">
      <c r="A34" s="22" t="s">
        <v>76</v>
      </c>
      <c r="L34" s="23"/>
    </row>
    <row r="35" spans="1:12" x14ac:dyDescent="0.25">
      <c r="A35" s="22" t="s">
        <v>77</v>
      </c>
      <c r="L35" s="23"/>
    </row>
    <row r="36" spans="1:12" x14ac:dyDescent="0.25">
      <c r="A36" s="22" t="s">
        <v>15</v>
      </c>
      <c r="L36" s="23"/>
    </row>
    <row r="37" spans="1:12" x14ac:dyDescent="0.25">
      <c r="A37" s="24" t="s">
        <v>78</v>
      </c>
      <c r="B37">
        <f t="shared" ref="B37:F37" si="2">SUM(B31:B36)</f>
        <v>0</v>
      </c>
      <c r="D37">
        <f t="shared" si="2"/>
        <v>0</v>
      </c>
      <c r="E37">
        <f t="shared" si="2"/>
        <v>0</v>
      </c>
      <c r="F37" s="2">
        <f t="shared" si="2"/>
        <v>0</v>
      </c>
      <c r="H37">
        <f t="shared" ref="H37:K37" si="3">SUM(H31:H36)</f>
        <v>0</v>
      </c>
      <c r="J37">
        <f t="shared" si="3"/>
        <v>0</v>
      </c>
      <c r="K37">
        <f t="shared" si="3"/>
        <v>0</v>
      </c>
      <c r="L37" s="25">
        <f>SUM(L31:L36)</f>
        <v>0</v>
      </c>
    </row>
    <row r="38" spans="1:12" x14ac:dyDescent="0.25">
      <c r="A38" s="22"/>
      <c r="L38" s="23"/>
    </row>
    <row r="39" spans="1:12" ht="15.75" x14ac:dyDescent="0.25">
      <c r="A39" s="21" t="s">
        <v>79</v>
      </c>
      <c r="B39" s="90"/>
      <c r="C39" s="90"/>
      <c r="D39" s="90"/>
      <c r="E39" s="90"/>
      <c r="F39" s="90"/>
      <c r="H39" s="90"/>
      <c r="I39" s="90"/>
      <c r="J39" s="90"/>
      <c r="K39" s="90"/>
      <c r="L39" s="97"/>
    </row>
    <row r="40" spans="1:12" x14ac:dyDescent="0.25">
      <c r="A40" s="22" t="s">
        <v>80</v>
      </c>
      <c r="L40" s="23"/>
    </row>
    <row r="41" spans="1:12" x14ac:dyDescent="0.25">
      <c r="A41" s="22" t="s">
        <v>81</v>
      </c>
      <c r="C41">
        <v>6000</v>
      </c>
      <c r="D41">
        <v>6000</v>
      </c>
      <c r="E41">
        <v>6000</v>
      </c>
      <c r="F41">
        <v>7500</v>
      </c>
      <c r="I41">
        <v>3500</v>
      </c>
      <c r="J41">
        <v>178</v>
      </c>
      <c r="K41">
        <v>3000</v>
      </c>
      <c r="L41" s="29">
        <v>3800</v>
      </c>
    </row>
    <row r="42" spans="1:12" x14ac:dyDescent="0.25">
      <c r="A42" s="22" t="s">
        <v>82</v>
      </c>
      <c r="L42" s="29"/>
    </row>
    <row r="43" spans="1:12" x14ac:dyDescent="0.25">
      <c r="A43" s="22" t="s">
        <v>83</v>
      </c>
      <c r="L43" s="29"/>
    </row>
    <row r="44" spans="1:12" x14ac:dyDescent="0.25">
      <c r="A44" s="22" t="s">
        <v>84</v>
      </c>
      <c r="C44">
        <v>7360</v>
      </c>
      <c r="D44">
        <v>4350</v>
      </c>
      <c r="E44">
        <v>4650</v>
      </c>
      <c r="F44">
        <v>6400</v>
      </c>
      <c r="I44">
        <v>5550</v>
      </c>
      <c r="J44">
        <v>3457</v>
      </c>
      <c r="K44">
        <v>3457</v>
      </c>
      <c r="L44" s="29">
        <v>5400</v>
      </c>
    </row>
    <row r="45" spans="1:12" x14ac:dyDescent="0.25">
      <c r="A45" s="22" t="s">
        <v>85</v>
      </c>
      <c r="J45">
        <v>483</v>
      </c>
      <c r="K45">
        <v>483</v>
      </c>
      <c r="L45" s="29">
        <v>500</v>
      </c>
    </row>
    <row r="46" spans="1:12" x14ac:dyDescent="0.25">
      <c r="A46" s="22" t="s">
        <v>86</v>
      </c>
      <c r="L46" s="29"/>
    </row>
    <row r="47" spans="1:12" x14ac:dyDescent="0.25">
      <c r="A47" s="22" t="s">
        <v>88</v>
      </c>
      <c r="C47">
        <v>250</v>
      </c>
      <c r="D47">
        <v>599</v>
      </c>
      <c r="E47">
        <v>599</v>
      </c>
      <c r="F47">
        <v>1075</v>
      </c>
      <c r="I47">
        <v>100</v>
      </c>
      <c r="J47">
        <v>450</v>
      </c>
      <c r="K47">
        <v>450</v>
      </c>
      <c r="L47" s="29">
        <v>150</v>
      </c>
    </row>
    <row r="48" spans="1:12" x14ac:dyDescent="0.25">
      <c r="A48" s="22" t="s">
        <v>89</v>
      </c>
      <c r="C48">
        <v>1000</v>
      </c>
      <c r="E48">
        <v>0</v>
      </c>
      <c r="F48">
        <v>0</v>
      </c>
      <c r="I48">
        <v>50</v>
      </c>
      <c r="J48">
        <v>0</v>
      </c>
      <c r="K48">
        <v>0</v>
      </c>
      <c r="L48" s="29">
        <v>0</v>
      </c>
    </row>
    <row r="49" spans="1:12" x14ac:dyDescent="0.25">
      <c r="A49" s="22" t="s">
        <v>87</v>
      </c>
      <c r="B49">
        <v>0</v>
      </c>
      <c r="C49">
        <v>3500</v>
      </c>
      <c r="D49">
        <v>6081</v>
      </c>
      <c r="E49">
        <v>6150</v>
      </c>
      <c r="F49">
        <v>7000</v>
      </c>
      <c r="I49">
        <v>2065</v>
      </c>
      <c r="J49">
        <v>3109</v>
      </c>
      <c r="K49">
        <v>3109</v>
      </c>
      <c r="L49" s="29">
        <v>3500</v>
      </c>
    </row>
    <row r="50" spans="1:12" x14ac:dyDescent="0.25">
      <c r="A50" s="22" t="s">
        <v>151</v>
      </c>
      <c r="C50">
        <v>5800</v>
      </c>
      <c r="D50">
        <v>4095</v>
      </c>
      <c r="E50">
        <v>4095</v>
      </c>
      <c r="F50">
        <v>0</v>
      </c>
      <c r="I50">
        <v>1000</v>
      </c>
      <c r="J50">
        <v>460</v>
      </c>
      <c r="K50">
        <v>460</v>
      </c>
      <c r="L50" s="29">
        <v>0</v>
      </c>
    </row>
    <row r="51" spans="1:12" x14ac:dyDescent="0.25">
      <c r="A51" s="24" t="s">
        <v>90</v>
      </c>
      <c r="B51">
        <f>SUM(B40:B50)</f>
        <v>0</v>
      </c>
      <c r="C51" s="2">
        <f>SUM(C41:C50)</f>
        <v>23910</v>
      </c>
      <c r="D51">
        <f>SUM(D40:D50)</f>
        <v>21125</v>
      </c>
      <c r="E51">
        <f>SUM(E40:E50)</f>
        <v>21494</v>
      </c>
      <c r="F51" s="2">
        <f>SUM(F41:F50)</f>
        <v>21975</v>
      </c>
      <c r="H51">
        <f>SUM(H40:H50)</f>
        <v>0</v>
      </c>
      <c r="I51" s="2">
        <f>SUM(I41:I50)</f>
        <v>12265</v>
      </c>
      <c r="J51">
        <f>SUM(J40:J50)</f>
        <v>8137</v>
      </c>
      <c r="K51">
        <f>SUM(K40:K50)</f>
        <v>10959</v>
      </c>
      <c r="L51" s="25">
        <f>SUM(L40:L50)</f>
        <v>13350</v>
      </c>
    </row>
    <row r="52" spans="1:12" x14ac:dyDescent="0.25">
      <c r="A52" s="22"/>
      <c r="L52" s="23"/>
    </row>
    <row r="53" spans="1:12" ht="15.75" x14ac:dyDescent="0.25">
      <c r="A53" s="21" t="s">
        <v>91</v>
      </c>
      <c r="B53" s="90"/>
      <c r="C53" s="90"/>
      <c r="D53" s="90"/>
      <c r="E53" s="90"/>
      <c r="F53" s="90"/>
      <c r="H53" s="90"/>
      <c r="I53" s="90"/>
      <c r="J53" s="90"/>
      <c r="K53" s="90"/>
      <c r="L53" s="97"/>
    </row>
    <row r="54" spans="1:12" x14ac:dyDescent="0.25">
      <c r="A54" s="22" t="s">
        <v>92</v>
      </c>
      <c r="L54" s="23"/>
    </row>
    <row r="55" spans="1:12" x14ac:dyDescent="0.25">
      <c r="A55" s="22" t="s">
        <v>93</v>
      </c>
      <c r="L55" s="23"/>
    </row>
    <row r="56" spans="1:12" x14ac:dyDescent="0.25">
      <c r="A56" s="22" t="s">
        <v>94</v>
      </c>
      <c r="L56" s="23"/>
    </row>
    <row r="57" spans="1:12" x14ac:dyDescent="0.25">
      <c r="A57" s="22" t="s">
        <v>95</v>
      </c>
      <c r="H57">
        <v>180</v>
      </c>
      <c r="I57">
        <v>180</v>
      </c>
      <c r="J57">
        <v>180</v>
      </c>
      <c r="K57">
        <v>180</v>
      </c>
      <c r="L57" s="29">
        <v>180</v>
      </c>
    </row>
    <row r="58" spans="1:12" x14ac:dyDescent="0.25">
      <c r="A58" s="22" t="s">
        <v>96</v>
      </c>
      <c r="L58" s="29"/>
    </row>
    <row r="59" spans="1:12" x14ac:dyDescent="0.25">
      <c r="A59" s="22" t="s">
        <v>102</v>
      </c>
      <c r="L59" s="29"/>
    </row>
    <row r="60" spans="1:12" x14ac:dyDescent="0.25">
      <c r="A60" s="22" t="s">
        <v>97</v>
      </c>
      <c r="H60">
        <v>589</v>
      </c>
      <c r="I60">
        <v>789</v>
      </c>
      <c r="J60">
        <v>789</v>
      </c>
      <c r="K60">
        <v>789</v>
      </c>
      <c r="L60" s="29">
        <v>815</v>
      </c>
    </row>
    <row r="61" spans="1:12" x14ac:dyDescent="0.25">
      <c r="A61" s="22" t="s">
        <v>98</v>
      </c>
      <c r="L61" s="29"/>
    </row>
    <row r="62" spans="1:12" x14ac:dyDescent="0.25">
      <c r="A62" s="22" t="s">
        <v>99</v>
      </c>
      <c r="H62">
        <v>750</v>
      </c>
      <c r="I62">
        <v>1142</v>
      </c>
      <c r="J62">
        <v>1084</v>
      </c>
      <c r="K62">
        <v>1084</v>
      </c>
      <c r="L62" s="29">
        <v>1150</v>
      </c>
    </row>
    <row r="63" spans="1:12" x14ac:dyDescent="0.25">
      <c r="A63" s="22" t="s">
        <v>100</v>
      </c>
      <c r="L63" s="29"/>
    </row>
    <row r="64" spans="1:12" x14ac:dyDescent="0.25">
      <c r="A64" s="22" t="s">
        <v>101</v>
      </c>
      <c r="L64" s="29"/>
    </row>
    <row r="65" spans="1:12" x14ac:dyDescent="0.25">
      <c r="A65" s="22" t="s">
        <v>142</v>
      </c>
      <c r="L65" s="29"/>
    </row>
    <row r="66" spans="1:12" x14ac:dyDescent="0.25">
      <c r="A66" s="24" t="s">
        <v>103</v>
      </c>
      <c r="B66">
        <f t="shared" ref="B66:F66" si="4">SUM(B54:B65)</f>
        <v>0</v>
      </c>
      <c r="C66">
        <v>0</v>
      </c>
      <c r="D66">
        <f t="shared" si="4"/>
        <v>0</v>
      </c>
      <c r="E66">
        <f t="shared" si="4"/>
        <v>0</v>
      </c>
      <c r="F66" s="2">
        <f t="shared" si="4"/>
        <v>0</v>
      </c>
      <c r="H66">
        <f t="shared" ref="H66:L66" si="5">SUM(H54:H65)</f>
        <v>1519</v>
      </c>
      <c r="I66">
        <f>SUM(I57:I65)</f>
        <v>2111</v>
      </c>
      <c r="J66">
        <f t="shared" si="5"/>
        <v>2053</v>
      </c>
      <c r="K66">
        <f t="shared" si="5"/>
        <v>2053</v>
      </c>
      <c r="L66" s="25">
        <f t="shared" si="5"/>
        <v>2145</v>
      </c>
    </row>
    <row r="67" spans="1:12" x14ac:dyDescent="0.25">
      <c r="A67" s="22"/>
      <c r="L67" s="23"/>
    </row>
    <row r="68" spans="1:12" ht="15.75" x14ac:dyDescent="0.25">
      <c r="A68" s="21" t="s">
        <v>124</v>
      </c>
      <c r="B68" s="90"/>
      <c r="C68" s="90"/>
      <c r="D68" s="90"/>
      <c r="E68" s="90"/>
      <c r="F68" s="90"/>
      <c r="H68" s="90"/>
      <c r="I68" s="90"/>
      <c r="J68" s="90"/>
      <c r="K68" s="90"/>
      <c r="L68" s="97"/>
    </row>
    <row r="69" spans="1:12" x14ac:dyDescent="0.25">
      <c r="A69" s="22" t="s">
        <v>104</v>
      </c>
      <c r="H69">
        <v>500</v>
      </c>
      <c r="I69">
        <v>2038</v>
      </c>
      <c r="J69">
        <v>2488</v>
      </c>
      <c r="K69">
        <v>3318</v>
      </c>
      <c r="L69" s="29">
        <v>3500</v>
      </c>
    </row>
    <row r="70" spans="1:12" x14ac:dyDescent="0.25">
      <c r="A70" s="22" t="s">
        <v>105</v>
      </c>
      <c r="L70" s="29"/>
    </row>
    <row r="71" spans="1:12" x14ac:dyDescent="0.25">
      <c r="A71" s="22" t="s">
        <v>106</v>
      </c>
      <c r="B71">
        <v>0</v>
      </c>
      <c r="D71">
        <v>0</v>
      </c>
      <c r="E71">
        <v>0</v>
      </c>
      <c r="H71">
        <v>2000</v>
      </c>
      <c r="I71">
        <v>2208</v>
      </c>
      <c r="J71">
        <v>4157</v>
      </c>
      <c r="K71">
        <v>5543</v>
      </c>
      <c r="L71" s="29">
        <v>10000</v>
      </c>
    </row>
    <row r="72" spans="1:12" x14ac:dyDescent="0.25">
      <c r="A72" s="22" t="s">
        <v>107</v>
      </c>
      <c r="I72">
        <v>208</v>
      </c>
      <c r="J72">
        <v>0</v>
      </c>
      <c r="K72">
        <v>0</v>
      </c>
      <c r="L72" s="29">
        <v>0</v>
      </c>
    </row>
    <row r="73" spans="1:12" x14ac:dyDescent="0.25">
      <c r="A73" s="22" t="s">
        <v>108</v>
      </c>
      <c r="I73">
        <v>237</v>
      </c>
      <c r="J73">
        <v>7</v>
      </c>
      <c r="K73">
        <v>237</v>
      </c>
      <c r="L73" s="29">
        <v>250</v>
      </c>
    </row>
    <row r="74" spans="1:12" x14ac:dyDescent="0.25">
      <c r="A74" s="22" t="s">
        <v>152</v>
      </c>
      <c r="H74">
        <v>400</v>
      </c>
      <c r="I74">
        <v>550</v>
      </c>
      <c r="J74">
        <v>382</v>
      </c>
      <c r="K74">
        <v>506</v>
      </c>
      <c r="L74" s="29">
        <v>400</v>
      </c>
    </row>
    <row r="75" spans="1:12" x14ac:dyDescent="0.25">
      <c r="A75" s="22" t="s">
        <v>109</v>
      </c>
      <c r="H75">
        <v>450</v>
      </c>
      <c r="I75">
        <v>950</v>
      </c>
      <c r="J75">
        <v>835</v>
      </c>
      <c r="K75">
        <v>1114</v>
      </c>
      <c r="L75" s="29">
        <v>1200</v>
      </c>
    </row>
    <row r="76" spans="1:12" x14ac:dyDescent="0.25">
      <c r="A76" s="24" t="s">
        <v>110</v>
      </c>
      <c r="B76">
        <v>0</v>
      </c>
      <c r="C76">
        <v>0</v>
      </c>
      <c r="D76">
        <v>0</v>
      </c>
      <c r="E76">
        <v>0</v>
      </c>
      <c r="F76" s="2">
        <f>SUM(F69:F75)</f>
        <v>0</v>
      </c>
      <c r="H76">
        <f>SUM(H69:H75)</f>
        <v>3350</v>
      </c>
      <c r="I76">
        <f>SUM(I69:I75)</f>
        <v>6191</v>
      </c>
      <c r="J76">
        <f t="shared" ref="J76:K76" si="6">SUM(J69:J75)</f>
        <v>7869</v>
      </c>
      <c r="K76">
        <f t="shared" si="6"/>
        <v>10718</v>
      </c>
      <c r="L76" s="25">
        <f>SUM(L69:L75)</f>
        <v>15350</v>
      </c>
    </row>
    <row r="77" spans="1:12" x14ac:dyDescent="0.25">
      <c r="A77" s="22"/>
      <c r="L77" s="23"/>
    </row>
    <row r="78" spans="1:12" ht="15.75" x14ac:dyDescent="0.25">
      <c r="A78" s="21" t="s">
        <v>125</v>
      </c>
      <c r="B78" s="90"/>
      <c r="C78" s="90"/>
      <c r="D78" s="90"/>
      <c r="E78" s="90"/>
      <c r="F78" s="90"/>
      <c r="H78" s="90"/>
      <c r="I78" s="90"/>
      <c r="J78" s="90"/>
      <c r="K78" s="90"/>
      <c r="L78" s="97"/>
    </row>
    <row r="79" spans="1:12" x14ac:dyDescent="0.25">
      <c r="A79" s="22" t="s">
        <v>112</v>
      </c>
      <c r="D79">
        <v>227</v>
      </c>
      <c r="E79">
        <v>327</v>
      </c>
      <c r="F79">
        <v>500</v>
      </c>
      <c r="L79" s="23"/>
    </row>
    <row r="80" spans="1:12" x14ac:dyDescent="0.25">
      <c r="A80" s="22" t="s">
        <v>111</v>
      </c>
      <c r="D80">
        <v>23</v>
      </c>
      <c r="E80">
        <v>50</v>
      </c>
      <c r="F80">
        <v>100</v>
      </c>
      <c r="L80" s="23"/>
    </row>
    <row r="81" spans="1:12" x14ac:dyDescent="0.25">
      <c r="A81" s="22" t="s">
        <v>118</v>
      </c>
      <c r="C81">
        <v>2000</v>
      </c>
      <c r="D81">
        <v>256</v>
      </c>
      <c r="E81">
        <v>1200</v>
      </c>
      <c r="F81">
        <v>2000</v>
      </c>
      <c r="L81" s="23"/>
    </row>
    <row r="82" spans="1:12" x14ac:dyDescent="0.25">
      <c r="A82" s="22" t="s">
        <v>113</v>
      </c>
      <c r="D82">
        <v>40</v>
      </c>
      <c r="E82">
        <v>90</v>
      </c>
      <c r="F82">
        <v>100</v>
      </c>
      <c r="L82" s="23"/>
    </row>
    <row r="83" spans="1:12" x14ac:dyDescent="0.25">
      <c r="A83" s="22" t="s">
        <v>114</v>
      </c>
      <c r="B83">
        <v>4080</v>
      </c>
      <c r="C83">
        <v>7350</v>
      </c>
      <c r="D83">
        <v>5131</v>
      </c>
      <c r="E83">
        <v>6841</v>
      </c>
      <c r="F83">
        <v>5160</v>
      </c>
      <c r="L83" s="23"/>
    </row>
    <row r="84" spans="1:12" x14ac:dyDescent="0.25">
      <c r="A84" s="22" t="s">
        <v>116</v>
      </c>
      <c r="C84">
        <v>7240</v>
      </c>
      <c r="D84">
        <v>1168</v>
      </c>
      <c r="E84">
        <v>1557</v>
      </c>
      <c r="F84">
        <v>6075</v>
      </c>
      <c r="L84" s="23"/>
    </row>
    <row r="85" spans="1:12" x14ac:dyDescent="0.25">
      <c r="A85" s="22" t="s">
        <v>115</v>
      </c>
      <c r="C85">
        <v>3375</v>
      </c>
      <c r="D85">
        <v>6308</v>
      </c>
      <c r="E85">
        <v>8410</v>
      </c>
      <c r="F85">
        <v>8500</v>
      </c>
      <c r="L85" s="23"/>
    </row>
    <row r="86" spans="1:12" x14ac:dyDescent="0.25">
      <c r="A86" s="22" t="s">
        <v>153</v>
      </c>
      <c r="B86">
        <v>1000</v>
      </c>
      <c r="C86">
        <v>300</v>
      </c>
      <c r="D86">
        <v>5506</v>
      </c>
      <c r="E86">
        <v>7200</v>
      </c>
      <c r="F86">
        <v>7800</v>
      </c>
      <c r="L86" s="23"/>
    </row>
    <row r="87" spans="1:12" x14ac:dyDescent="0.25">
      <c r="A87" s="22" t="s">
        <v>117</v>
      </c>
      <c r="C87">
        <v>550</v>
      </c>
      <c r="D87">
        <v>155</v>
      </c>
      <c r="E87">
        <v>455</v>
      </c>
      <c r="F87">
        <v>550</v>
      </c>
      <c r="L87" s="23"/>
    </row>
    <row r="88" spans="1:12" x14ac:dyDescent="0.25">
      <c r="A88" s="22" t="s">
        <v>119</v>
      </c>
      <c r="C88">
        <v>250</v>
      </c>
      <c r="D88">
        <v>250</v>
      </c>
      <c r="E88">
        <v>250</v>
      </c>
      <c r="F88">
        <v>500</v>
      </c>
      <c r="L88" s="23"/>
    </row>
    <row r="89" spans="1:12" x14ac:dyDescent="0.25">
      <c r="A89" s="22" t="s">
        <v>120</v>
      </c>
      <c r="B89">
        <v>1092</v>
      </c>
      <c r="C89">
        <v>1500</v>
      </c>
      <c r="D89">
        <v>6455</v>
      </c>
      <c r="E89">
        <v>7405</v>
      </c>
      <c r="F89">
        <v>6250</v>
      </c>
      <c r="L89" s="23"/>
    </row>
    <row r="90" spans="1:12" x14ac:dyDescent="0.25">
      <c r="A90" s="24" t="s">
        <v>121</v>
      </c>
      <c r="B90">
        <f t="shared" ref="B90:E90" si="7">SUM(B79:B89)</f>
        <v>6172</v>
      </c>
      <c r="C90" s="2">
        <f>SUM(C79:C89)</f>
        <v>22565</v>
      </c>
      <c r="D90">
        <f t="shared" si="7"/>
        <v>25519</v>
      </c>
      <c r="E90">
        <f t="shared" si="7"/>
        <v>33785</v>
      </c>
      <c r="F90" s="2">
        <f>SUM(F79:F89)</f>
        <v>37535</v>
      </c>
      <c r="H90">
        <v>0</v>
      </c>
      <c r="I90">
        <v>0</v>
      </c>
      <c r="J90">
        <v>0</v>
      </c>
      <c r="K90">
        <v>0</v>
      </c>
      <c r="L90" s="25">
        <v>0</v>
      </c>
    </row>
    <row r="91" spans="1:12" x14ac:dyDescent="0.25">
      <c r="A91" s="22"/>
      <c r="L91" s="23"/>
    </row>
    <row r="92" spans="1:12" ht="15.75" x14ac:dyDescent="0.25">
      <c r="A92" s="21" t="s">
        <v>126</v>
      </c>
      <c r="B92" s="90"/>
      <c r="C92" s="90"/>
      <c r="D92" s="90"/>
      <c r="E92" s="90"/>
      <c r="F92" s="90"/>
      <c r="H92" s="90"/>
      <c r="I92" s="90"/>
      <c r="J92" s="90"/>
      <c r="K92" s="90"/>
      <c r="L92" s="97"/>
    </row>
    <row r="93" spans="1:12" x14ac:dyDescent="0.25">
      <c r="A93" s="22" t="s">
        <v>122</v>
      </c>
      <c r="L93" s="23"/>
    </row>
    <row r="94" spans="1:12" x14ac:dyDescent="0.25">
      <c r="A94" s="22" t="s">
        <v>18</v>
      </c>
      <c r="L94" s="23"/>
    </row>
    <row r="95" spans="1:12" x14ac:dyDescent="0.25">
      <c r="A95" s="24" t="s">
        <v>123</v>
      </c>
      <c r="F95" s="2">
        <v>0</v>
      </c>
      <c r="L95" s="25">
        <v>0</v>
      </c>
    </row>
    <row r="96" spans="1:12" x14ac:dyDescent="0.25">
      <c r="A96" s="22"/>
      <c r="L96" s="23"/>
    </row>
    <row r="97" spans="1:12" ht="15.75" x14ac:dyDescent="0.25">
      <c r="A97" s="21" t="s">
        <v>127</v>
      </c>
      <c r="F97" s="2">
        <v>0</v>
      </c>
      <c r="L97" s="25">
        <v>0</v>
      </c>
    </row>
    <row r="98" spans="1:12" x14ac:dyDescent="0.25">
      <c r="A98" s="22"/>
      <c r="L98" s="23"/>
    </row>
    <row r="99" spans="1:12" ht="15.75" x14ac:dyDescent="0.25">
      <c r="A99" s="21" t="s">
        <v>128</v>
      </c>
      <c r="F99" s="2">
        <v>0</v>
      </c>
      <c r="L99" s="25">
        <v>0</v>
      </c>
    </row>
    <row r="100" spans="1:12" x14ac:dyDescent="0.25">
      <c r="A100" s="22"/>
      <c r="L100" s="23"/>
    </row>
    <row r="101" spans="1:12" ht="15.75" x14ac:dyDescent="0.25">
      <c r="A101" s="21" t="s">
        <v>129</v>
      </c>
      <c r="F101" s="2">
        <v>0</v>
      </c>
      <c r="H101">
        <v>9627</v>
      </c>
      <c r="I101" s="2">
        <v>9615</v>
      </c>
      <c r="J101">
        <v>8251</v>
      </c>
      <c r="K101">
        <v>9167</v>
      </c>
      <c r="L101" s="39">
        <v>9617</v>
      </c>
    </row>
    <row r="102" spans="1:12" x14ac:dyDescent="0.25">
      <c r="A102" s="22"/>
      <c r="L102" s="23"/>
    </row>
    <row r="103" spans="1:12" ht="15.75" x14ac:dyDescent="0.25">
      <c r="A103" s="21" t="s">
        <v>130</v>
      </c>
      <c r="B103" s="90"/>
      <c r="C103" s="90"/>
      <c r="D103" s="90"/>
      <c r="E103" s="90"/>
      <c r="F103" s="90"/>
      <c r="H103" s="90"/>
      <c r="I103" s="90"/>
      <c r="J103" s="90"/>
      <c r="K103" s="90"/>
      <c r="L103" s="97"/>
    </row>
    <row r="104" spans="1:12" x14ac:dyDescent="0.25">
      <c r="A104" s="22" t="s">
        <v>131</v>
      </c>
      <c r="L104" s="23"/>
    </row>
    <row r="105" spans="1:12" x14ac:dyDescent="0.25">
      <c r="A105" s="22" t="s">
        <v>132</v>
      </c>
      <c r="B105">
        <v>4680</v>
      </c>
      <c r="C105">
        <v>6365</v>
      </c>
      <c r="D105">
        <v>3713</v>
      </c>
      <c r="E105">
        <v>6365</v>
      </c>
      <c r="F105" s="2">
        <v>6365</v>
      </c>
      <c r="L105" s="23"/>
    </row>
    <row r="106" spans="1:12" x14ac:dyDescent="0.25">
      <c r="A106" s="22" t="s">
        <v>135</v>
      </c>
      <c r="F106" s="2"/>
      <c r="L106" s="23"/>
    </row>
    <row r="107" spans="1:12" x14ac:dyDescent="0.25">
      <c r="A107" s="22" t="s">
        <v>133</v>
      </c>
      <c r="B107">
        <v>6000</v>
      </c>
      <c r="C107">
        <v>6120</v>
      </c>
      <c r="D107">
        <v>3570</v>
      </c>
      <c r="E107">
        <v>6120</v>
      </c>
      <c r="F107" s="2">
        <v>6426</v>
      </c>
      <c r="L107" s="23"/>
    </row>
    <row r="108" spans="1:12" x14ac:dyDescent="0.25">
      <c r="A108" s="22" t="s">
        <v>134</v>
      </c>
      <c r="B108">
        <v>7200</v>
      </c>
      <c r="C108">
        <v>9792</v>
      </c>
      <c r="D108">
        <v>5712</v>
      </c>
      <c r="E108">
        <v>9792</v>
      </c>
      <c r="F108" s="2">
        <v>10282</v>
      </c>
      <c r="L108" s="23"/>
    </row>
    <row r="109" spans="1:12" x14ac:dyDescent="0.25">
      <c r="A109" s="22" t="s">
        <v>26</v>
      </c>
      <c r="F109" s="2"/>
      <c r="H109">
        <v>1451</v>
      </c>
      <c r="I109">
        <v>1740</v>
      </c>
      <c r="J109">
        <v>1450</v>
      </c>
      <c r="K109">
        <v>1450</v>
      </c>
      <c r="L109" s="29">
        <v>1450</v>
      </c>
    </row>
    <row r="110" spans="1:12" x14ac:dyDescent="0.25">
      <c r="A110" s="24" t="s">
        <v>136</v>
      </c>
      <c r="B110">
        <f t="shared" ref="B110:E110" si="8">SUM(B104:B109)</f>
        <v>17880</v>
      </c>
      <c r="C110" s="2">
        <f>SUM(C105:C109)</f>
        <v>22277</v>
      </c>
      <c r="D110">
        <f t="shared" si="8"/>
        <v>12995</v>
      </c>
      <c r="E110">
        <f t="shared" si="8"/>
        <v>22277</v>
      </c>
      <c r="F110" s="2">
        <f>SUM(F105:F109)</f>
        <v>23073</v>
      </c>
      <c r="H110">
        <f t="shared" ref="H110:K110" si="9">SUM(H104:H109)</f>
        <v>1451</v>
      </c>
      <c r="I110" s="2">
        <f>SUM(I109)</f>
        <v>1740</v>
      </c>
      <c r="J110">
        <f t="shared" si="9"/>
        <v>1450</v>
      </c>
      <c r="K110">
        <f t="shared" si="9"/>
        <v>1450</v>
      </c>
      <c r="L110" s="39">
        <f>SUM(L105:L109)</f>
        <v>1450</v>
      </c>
    </row>
    <row r="111" spans="1:12" x14ac:dyDescent="0.25">
      <c r="A111" s="22"/>
      <c r="L111" s="23"/>
    </row>
    <row r="112" spans="1:12" ht="15.75" x14ac:dyDescent="0.25">
      <c r="A112" s="21" t="s">
        <v>137</v>
      </c>
      <c r="B112" s="90"/>
      <c r="C112" s="90"/>
      <c r="D112" s="90"/>
      <c r="E112" s="90"/>
      <c r="F112" s="90"/>
      <c r="H112" s="90"/>
      <c r="I112" s="90"/>
      <c r="J112" s="90"/>
      <c r="K112" s="90"/>
      <c r="L112" s="97"/>
    </row>
    <row r="113" spans="1:12" x14ac:dyDescent="0.25">
      <c r="A113" s="22" t="s">
        <v>138</v>
      </c>
      <c r="H113">
        <v>706</v>
      </c>
      <c r="I113">
        <v>1800</v>
      </c>
      <c r="J113">
        <v>2008</v>
      </c>
      <c r="K113">
        <v>2678</v>
      </c>
      <c r="L113" s="29">
        <v>2750</v>
      </c>
    </row>
    <row r="114" spans="1:12" x14ac:dyDescent="0.25">
      <c r="A114" s="22" t="s">
        <v>139</v>
      </c>
      <c r="H114">
        <v>1411</v>
      </c>
      <c r="I114">
        <v>4500</v>
      </c>
      <c r="J114">
        <v>5936</v>
      </c>
      <c r="K114">
        <v>7915</v>
      </c>
      <c r="L114" s="29">
        <v>8500</v>
      </c>
    </row>
    <row r="115" spans="1:12" x14ac:dyDescent="0.25">
      <c r="A115" s="22" t="s">
        <v>140</v>
      </c>
      <c r="D115">
        <v>0</v>
      </c>
      <c r="F115">
        <v>0</v>
      </c>
      <c r="H115">
        <v>25893</v>
      </c>
      <c r="I115">
        <v>48810</v>
      </c>
      <c r="J115">
        <v>40308</v>
      </c>
      <c r="K115">
        <v>53744</v>
      </c>
      <c r="L115" s="29">
        <v>55000</v>
      </c>
    </row>
    <row r="116" spans="1:12" x14ac:dyDescent="0.25">
      <c r="A116" s="24" t="s">
        <v>141</v>
      </c>
      <c r="B116">
        <v>0</v>
      </c>
      <c r="C116">
        <v>0</v>
      </c>
      <c r="D116">
        <v>0</v>
      </c>
      <c r="E116" s="2">
        <f>SUM(E113:E115)</f>
        <v>0</v>
      </c>
      <c r="F116" s="2">
        <v>0</v>
      </c>
      <c r="H116">
        <f>SUM(H113:H115)</f>
        <v>28010</v>
      </c>
      <c r="I116" s="2">
        <f>SUM(I113:I115)</f>
        <v>55110</v>
      </c>
      <c r="J116">
        <f>SUM(J113:J115)</f>
        <v>48252</v>
      </c>
      <c r="K116">
        <f>SUM(K113:K115)</f>
        <v>64337</v>
      </c>
      <c r="L116" s="39">
        <f>SUM(L113:L115)</f>
        <v>66250</v>
      </c>
    </row>
    <row r="117" spans="1:12" x14ac:dyDescent="0.25">
      <c r="A117" s="22"/>
      <c r="L117" s="23"/>
    </row>
    <row r="118" spans="1:12" ht="15.75" x14ac:dyDescent="0.25">
      <c r="A118" s="21" t="s">
        <v>143</v>
      </c>
      <c r="B118" s="90"/>
      <c r="C118" s="90"/>
      <c r="D118" s="90"/>
      <c r="E118" s="90"/>
      <c r="F118" s="90"/>
      <c r="H118" s="90"/>
      <c r="I118" s="90"/>
      <c r="J118" s="90"/>
      <c r="K118" s="90"/>
      <c r="L118" s="97"/>
    </row>
    <row r="119" spans="1:12" x14ac:dyDescent="0.25">
      <c r="A119" s="22" t="s">
        <v>144</v>
      </c>
      <c r="H119">
        <v>2416</v>
      </c>
      <c r="I119">
        <v>4410</v>
      </c>
      <c r="J119">
        <v>2964</v>
      </c>
      <c r="K119">
        <v>3953</v>
      </c>
      <c r="L119" s="29">
        <v>4400</v>
      </c>
    </row>
    <row r="120" spans="1:12" x14ac:dyDescent="0.25">
      <c r="A120" s="22" t="s">
        <v>145</v>
      </c>
      <c r="H120">
        <v>2500</v>
      </c>
      <c r="I120">
        <v>3169</v>
      </c>
      <c r="J120">
        <v>1484</v>
      </c>
      <c r="K120">
        <v>1979</v>
      </c>
      <c r="L120" s="29">
        <v>2500</v>
      </c>
    </row>
    <row r="121" spans="1:12" x14ac:dyDescent="0.25">
      <c r="A121" s="22" t="s">
        <v>146</v>
      </c>
      <c r="H121">
        <v>1600</v>
      </c>
      <c r="I121">
        <v>744</v>
      </c>
      <c r="J121">
        <v>818</v>
      </c>
      <c r="K121">
        <v>1090</v>
      </c>
      <c r="L121" s="29">
        <v>1200</v>
      </c>
    </row>
    <row r="122" spans="1:12" x14ac:dyDescent="0.25">
      <c r="A122" s="24" t="s">
        <v>147</v>
      </c>
      <c r="B122">
        <v>0</v>
      </c>
      <c r="D122">
        <v>0</v>
      </c>
      <c r="E122">
        <v>0</v>
      </c>
      <c r="F122" s="2">
        <v>0</v>
      </c>
      <c r="H122">
        <f>SUM(H119:H121)</f>
        <v>6516</v>
      </c>
      <c r="I122">
        <f>SUM(I119:I121)</f>
        <v>8323</v>
      </c>
      <c r="J122">
        <f t="shared" ref="J122:K122" si="10">SUM(J119:J121)</f>
        <v>5266</v>
      </c>
      <c r="K122">
        <f t="shared" si="10"/>
        <v>7022</v>
      </c>
      <c r="L122" s="39">
        <f>SUM(L119:L121)</f>
        <v>8100</v>
      </c>
    </row>
    <row r="123" spans="1:12" x14ac:dyDescent="0.25">
      <c r="A123" s="24"/>
      <c r="L123" s="23"/>
    </row>
    <row r="124" spans="1:12" x14ac:dyDescent="0.25">
      <c r="A124" s="22"/>
      <c r="L124" s="29"/>
    </row>
    <row r="125" spans="1:12" ht="16.5" thickBot="1" x14ac:dyDescent="0.3">
      <c r="A125" s="27" t="s">
        <v>148</v>
      </c>
      <c r="B125" s="28">
        <f t="shared" ref="B125:L125" si="11">B18+B28+B37+B51+B66+B76+B90+B95+B97+B99+B101+B110+B116+B122</f>
        <v>49552</v>
      </c>
      <c r="C125" s="28">
        <f t="shared" si="11"/>
        <v>118855</v>
      </c>
      <c r="D125" s="28">
        <f t="shared" si="11"/>
        <v>118412</v>
      </c>
      <c r="E125" s="28">
        <f t="shared" si="11"/>
        <v>142156</v>
      </c>
      <c r="F125" s="51">
        <f t="shared" si="11"/>
        <v>150145</v>
      </c>
      <c r="G125" s="28">
        <f t="shared" si="11"/>
        <v>0</v>
      </c>
      <c r="H125" s="28">
        <f t="shared" si="11"/>
        <v>59591</v>
      </c>
      <c r="I125" s="28">
        <f t="shared" si="11"/>
        <v>115887</v>
      </c>
      <c r="J125" s="28">
        <f t="shared" si="11"/>
        <v>109344</v>
      </c>
      <c r="K125" s="28">
        <f t="shared" si="11"/>
        <v>136822</v>
      </c>
      <c r="L125" s="51">
        <f t="shared" si="11"/>
        <v>149637</v>
      </c>
    </row>
  </sheetData>
  <mergeCells count="26">
    <mergeCell ref="B1:L1"/>
    <mergeCell ref="A2:A3"/>
    <mergeCell ref="B2:F2"/>
    <mergeCell ref="H2:L2"/>
    <mergeCell ref="B4:F4"/>
    <mergeCell ref="H4:L4"/>
    <mergeCell ref="B20:F20"/>
    <mergeCell ref="H20:L20"/>
    <mergeCell ref="B30:F30"/>
    <mergeCell ref="H30:L30"/>
    <mergeCell ref="B39:F39"/>
    <mergeCell ref="H39:L39"/>
    <mergeCell ref="B53:F53"/>
    <mergeCell ref="H53:L53"/>
    <mergeCell ref="B68:F68"/>
    <mergeCell ref="H68:L68"/>
    <mergeCell ref="B78:F78"/>
    <mergeCell ref="H78:L78"/>
    <mergeCell ref="B118:F118"/>
    <mergeCell ref="H118:L118"/>
    <mergeCell ref="B92:F92"/>
    <mergeCell ref="H92:L92"/>
    <mergeCell ref="B103:F103"/>
    <mergeCell ref="H103:L103"/>
    <mergeCell ref="B112:F112"/>
    <mergeCell ref="H112:L112"/>
  </mergeCells>
  <pageMargins left="0.7" right="0.7" top="0.75" bottom="0.75" header="0.3" footer="0.3"/>
  <pageSetup paperSize="9" scale="9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1D30-F865-4DBA-9F19-478B2FB0D34A}">
  <sheetPr>
    <pageSetUpPr fitToPage="1"/>
  </sheetPr>
  <dimension ref="A1:L124"/>
  <sheetViews>
    <sheetView topLeftCell="A96" workbookViewId="0">
      <selection activeCell="A103" sqref="A102:L125"/>
    </sheetView>
  </sheetViews>
  <sheetFormatPr defaultRowHeight="15" x14ac:dyDescent="0.25"/>
  <cols>
    <col min="1" max="1" width="27.7109375" customWidth="1"/>
    <col min="2" max="6" width="11" customWidth="1"/>
    <col min="7" max="7" width="1.42578125" customWidth="1"/>
    <col min="8" max="12" width="11" customWidth="1"/>
  </cols>
  <sheetData>
    <row r="1" spans="1:12" ht="18.75" x14ac:dyDescent="0.3">
      <c r="A1" s="17" t="s">
        <v>149</v>
      </c>
      <c r="B1" s="104" t="s">
        <v>21</v>
      </c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5.75" x14ac:dyDescent="0.25">
      <c r="A2" s="101" t="s">
        <v>150</v>
      </c>
      <c r="B2" s="91" t="s">
        <v>19</v>
      </c>
      <c r="C2" s="91"/>
      <c r="D2" s="91"/>
      <c r="E2" s="91"/>
      <c r="F2" s="91"/>
      <c r="G2" s="3"/>
      <c r="H2" s="91" t="s">
        <v>20</v>
      </c>
      <c r="I2" s="91"/>
      <c r="J2" s="91"/>
      <c r="K2" s="91"/>
      <c r="L2" s="102"/>
    </row>
    <row r="3" spans="1:12" ht="63" x14ac:dyDescent="0.25">
      <c r="A3" s="101"/>
      <c r="B3" s="18" t="s">
        <v>1</v>
      </c>
      <c r="C3" s="38" t="s">
        <v>4</v>
      </c>
      <c r="D3" s="18" t="s">
        <v>155</v>
      </c>
      <c r="E3" s="18" t="s">
        <v>3</v>
      </c>
      <c r="F3" s="18" t="s">
        <v>156</v>
      </c>
      <c r="G3" s="19"/>
      <c r="H3" s="18" t="s">
        <v>1</v>
      </c>
      <c r="I3" s="38" t="s">
        <v>4</v>
      </c>
      <c r="J3" s="18" t="s">
        <v>155</v>
      </c>
      <c r="K3" s="18" t="s">
        <v>3</v>
      </c>
      <c r="L3" s="20" t="s">
        <v>156</v>
      </c>
    </row>
    <row r="4" spans="1:12" ht="15.75" x14ac:dyDescent="0.25">
      <c r="A4" s="21" t="s">
        <v>48</v>
      </c>
      <c r="B4" s="90"/>
      <c r="C4" s="90"/>
      <c r="D4" s="90"/>
      <c r="E4" s="90"/>
      <c r="F4" s="90"/>
      <c r="H4" s="90"/>
      <c r="I4" s="90"/>
      <c r="J4" s="90"/>
      <c r="K4" s="90"/>
      <c r="L4" s="97"/>
    </row>
    <row r="5" spans="1:12" x14ac:dyDescent="0.25">
      <c r="A5" s="22" t="s">
        <v>49</v>
      </c>
      <c r="L5" s="23"/>
    </row>
    <row r="6" spans="1:12" x14ac:dyDescent="0.25">
      <c r="A6" s="22" t="s">
        <v>50</v>
      </c>
      <c r="L6" s="23"/>
    </row>
    <row r="7" spans="1:12" x14ac:dyDescent="0.25">
      <c r="A7" s="22" t="s">
        <v>51</v>
      </c>
      <c r="L7" s="23"/>
    </row>
    <row r="8" spans="1:12" x14ac:dyDescent="0.25">
      <c r="A8" s="22" t="s">
        <v>52</v>
      </c>
      <c r="L8" s="23"/>
    </row>
    <row r="9" spans="1:12" x14ac:dyDescent="0.25">
      <c r="A9" s="22" t="s">
        <v>53</v>
      </c>
      <c r="L9" s="23"/>
    </row>
    <row r="10" spans="1:12" x14ac:dyDescent="0.25">
      <c r="A10" s="22" t="s">
        <v>54</v>
      </c>
      <c r="L10" s="23"/>
    </row>
    <row r="11" spans="1:12" x14ac:dyDescent="0.25">
      <c r="A11" s="22" t="s">
        <v>55</v>
      </c>
      <c r="L11" s="23"/>
    </row>
    <row r="12" spans="1:12" x14ac:dyDescent="0.25">
      <c r="A12" s="22" t="s">
        <v>56</v>
      </c>
      <c r="L12" s="23"/>
    </row>
    <row r="13" spans="1:12" x14ac:dyDescent="0.25">
      <c r="A13" s="22" t="s">
        <v>57</v>
      </c>
      <c r="L13" s="23"/>
    </row>
    <row r="14" spans="1:12" x14ac:dyDescent="0.25">
      <c r="A14" s="22" t="s">
        <v>58</v>
      </c>
      <c r="L14" s="23"/>
    </row>
    <row r="15" spans="1:12" x14ac:dyDescent="0.25">
      <c r="A15" s="22" t="s">
        <v>59</v>
      </c>
      <c r="L15" s="23"/>
    </row>
    <row r="16" spans="1:12" x14ac:dyDescent="0.25">
      <c r="A16" s="22" t="s">
        <v>60</v>
      </c>
      <c r="L16" s="23"/>
    </row>
    <row r="17" spans="1:12" x14ac:dyDescent="0.25">
      <c r="A17" s="22" t="s">
        <v>61</v>
      </c>
      <c r="L17" s="23"/>
    </row>
    <row r="18" spans="1:12" x14ac:dyDescent="0.25">
      <c r="A18" s="24" t="s">
        <v>70</v>
      </c>
      <c r="B18">
        <v>0</v>
      </c>
      <c r="C18">
        <v>0</v>
      </c>
      <c r="D18">
        <v>0</v>
      </c>
      <c r="E18">
        <v>0</v>
      </c>
      <c r="F18" s="2">
        <v>0</v>
      </c>
      <c r="H18">
        <v>0</v>
      </c>
      <c r="I18">
        <v>0</v>
      </c>
      <c r="J18">
        <v>0</v>
      </c>
      <c r="K18">
        <v>0</v>
      </c>
      <c r="L18" s="25">
        <v>0</v>
      </c>
    </row>
    <row r="19" spans="1:12" x14ac:dyDescent="0.25">
      <c r="A19" s="22"/>
      <c r="L19" s="23"/>
    </row>
    <row r="20" spans="1:12" ht="15.75" x14ac:dyDescent="0.25">
      <c r="A20" s="21" t="s">
        <v>62</v>
      </c>
      <c r="B20" s="90"/>
      <c r="C20" s="90"/>
      <c r="D20" s="90"/>
      <c r="E20" s="90"/>
      <c r="F20" s="90"/>
      <c r="H20" s="90"/>
      <c r="I20" s="90"/>
      <c r="J20" s="90"/>
      <c r="K20" s="90"/>
      <c r="L20" s="97"/>
    </row>
    <row r="21" spans="1:12" x14ac:dyDescent="0.25">
      <c r="A21" s="22" t="s">
        <v>63</v>
      </c>
      <c r="H21">
        <v>175</v>
      </c>
      <c r="I21">
        <v>213</v>
      </c>
      <c r="J21">
        <v>121</v>
      </c>
      <c r="K21">
        <v>161</v>
      </c>
      <c r="L21" s="29">
        <v>175</v>
      </c>
    </row>
    <row r="22" spans="1:12" x14ac:dyDescent="0.25">
      <c r="A22" s="22" t="s">
        <v>64</v>
      </c>
      <c r="H22">
        <v>100</v>
      </c>
      <c r="I22">
        <v>200</v>
      </c>
      <c r="J22">
        <v>0</v>
      </c>
      <c r="K22">
        <v>100</v>
      </c>
      <c r="L22" s="29">
        <v>200</v>
      </c>
    </row>
    <row r="23" spans="1:12" x14ac:dyDescent="0.25">
      <c r="A23" s="22" t="s">
        <v>65</v>
      </c>
      <c r="H23">
        <v>1260</v>
      </c>
      <c r="I23">
        <v>2341</v>
      </c>
      <c r="J23">
        <v>1619</v>
      </c>
      <c r="K23">
        <v>2159</v>
      </c>
      <c r="L23" s="29">
        <v>2450</v>
      </c>
    </row>
    <row r="24" spans="1:12" x14ac:dyDescent="0.25">
      <c r="A24" s="22" t="s">
        <v>66</v>
      </c>
      <c r="H24">
        <v>1000</v>
      </c>
      <c r="I24">
        <v>83</v>
      </c>
      <c r="J24">
        <v>48</v>
      </c>
      <c r="K24">
        <v>64</v>
      </c>
      <c r="L24" s="29">
        <v>65</v>
      </c>
    </row>
    <row r="25" spans="1:12" x14ac:dyDescent="0.25">
      <c r="A25" s="22" t="s">
        <v>67</v>
      </c>
      <c r="H25">
        <v>200</v>
      </c>
      <c r="I25">
        <v>45</v>
      </c>
      <c r="J25">
        <v>273</v>
      </c>
      <c r="K25">
        <v>364</v>
      </c>
      <c r="L25" s="29">
        <v>200</v>
      </c>
    </row>
    <row r="26" spans="1:12" x14ac:dyDescent="0.25">
      <c r="A26" s="22" t="s">
        <v>68</v>
      </c>
      <c r="H26">
        <v>166</v>
      </c>
      <c r="I26">
        <v>249</v>
      </c>
      <c r="J26">
        <v>133</v>
      </c>
      <c r="K26">
        <v>177</v>
      </c>
      <c r="L26" s="29">
        <v>150</v>
      </c>
    </row>
    <row r="27" spans="1:12" x14ac:dyDescent="0.25">
      <c r="A27" s="22" t="s">
        <v>69</v>
      </c>
      <c r="H27">
        <v>360</v>
      </c>
      <c r="I27">
        <v>932</v>
      </c>
      <c r="J27">
        <v>500</v>
      </c>
      <c r="K27">
        <v>666</v>
      </c>
      <c r="L27" s="29">
        <v>650</v>
      </c>
    </row>
    <row r="28" spans="1:12" x14ac:dyDescent="0.25">
      <c r="A28" s="24" t="s">
        <v>71</v>
      </c>
      <c r="B28">
        <v>0</v>
      </c>
      <c r="C28">
        <v>0</v>
      </c>
      <c r="D28">
        <v>0</v>
      </c>
      <c r="E28">
        <v>0</v>
      </c>
      <c r="F28" s="2">
        <v>0</v>
      </c>
      <c r="H28">
        <f t="shared" ref="H28:K28" si="0">SUM(H21:H27)</f>
        <v>3261</v>
      </c>
      <c r="I28" s="2">
        <f>SUM(I21:I27)</f>
        <v>4063</v>
      </c>
      <c r="J28">
        <f t="shared" si="0"/>
        <v>2694</v>
      </c>
      <c r="K28">
        <f t="shared" si="0"/>
        <v>3691</v>
      </c>
      <c r="L28" s="39">
        <f>SUM(L21:L27)</f>
        <v>3890</v>
      </c>
    </row>
    <row r="29" spans="1:12" x14ac:dyDescent="0.25">
      <c r="A29" s="22"/>
      <c r="L29" s="23"/>
    </row>
    <row r="30" spans="1:12" ht="15.75" x14ac:dyDescent="0.25">
      <c r="A30" s="21" t="s">
        <v>72</v>
      </c>
      <c r="B30" s="90"/>
      <c r="C30" s="90"/>
      <c r="D30" s="90"/>
      <c r="E30" s="90"/>
      <c r="F30" s="90"/>
      <c r="H30" s="90"/>
      <c r="I30" s="90"/>
      <c r="J30" s="90"/>
      <c r="K30" s="90"/>
      <c r="L30" s="97"/>
    </row>
    <row r="31" spans="1:12" x14ac:dyDescent="0.25">
      <c r="A31" s="22" t="s">
        <v>73</v>
      </c>
      <c r="D31">
        <v>200</v>
      </c>
      <c r="E31">
        <v>200</v>
      </c>
      <c r="F31">
        <v>0</v>
      </c>
      <c r="H31">
        <v>0</v>
      </c>
      <c r="I31">
        <v>4500</v>
      </c>
      <c r="J31">
        <v>8774</v>
      </c>
      <c r="K31">
        <v>10274</v>
      </c>
      <c r="L31" s="29">
        <v>4500</v>
      </c>
    </row>
    <row r="32" spans="1:12" x14ac:dyDescent="0.25">
      <c r="A32" s="22" t="s">
        <v>74</v>
      </c>
      <c r="H32">
        <v>13931</v>
      </c>
      <c r="L32" s="29"/>
    </row>
    <row r="33" spans="1:12" x14ac:dyDescent="0.25">
      <c r="A33" s="22" t="s">
        <v>75</v>
      </c>
      <c r="H33">
        <v>0</v>
      </c>
      <c r="I33">
        <v>2000</v>
      </c>
      <c r="J33">
        <v>0</v>
      </c>
      <c r="K33">
        <v>0</v>
      </c>
      <c r="L33" s="29">
        <v>4500</v>
      </c>
    </row>
    <row r="34" spans="1:12" x14ac:dyDescent="0.25">
      <c r="A34" s="22" t="s">
        <v>76</v>
      </c>
      <c r="C34">
        <v>580</v>
      </c>
      <c r="H34">
        <v>2231</v>
      </c>
      <c r="I34">
        <v>2400</v>
      </c>
      <c r="J34">
        <v>1464</v>
      </c>
      <c r="K34">
        <v>1952</v>
      </c>
      <c r="L34" s="29">
        <v>2500</v>
      </c>
    </row>
    <row r="35" spans="1:12" x14ac:dyDescent="0.25">
      <c r="A35" s="22" t="s">
        <v>77</v>
      </c>
      <c r="C35">
        <v>2500</v>
      </c>
      <c r="D35">
        <v>1908</v>
      </c>
      <c r="E35">
        <v>3000</v>
      </c>
      <c r="F35">
        <v>6000</v>
      </c>
      <c r="H35">
        <v>0</v>
      </c>
      <c r="I35">
        <v>2500</v>
      </c>
      <c r="J35">
        <v>2547</v>
      </c>
      <c r="K35">
        <v>2547</v>
      </c>
      <c r="L35" s="29">
        <v>2000</v>
      </c>
    </row>
    <row r="36" spans="1:12" x14ac:dyDescent="0.25">
      <c r="A36" s="22" t="s">
        <v>15</v>
      </c>
      <c r="H36">
        <v>300</v>
      </c>
      <c r="I36">
        <v>1000</v>
      </c>
      <c r="J36">
        <v>339</v>
      </c>
      <c r="K36">
        <v>552</v>
      </c>
      <c r="L36" s="29">
        <v>1000</v>
      </c>
    </row>
    <row r="37" spans="1:12" x14ac:dyDescent="0.25">
      <c r="A37" s="24" t="s">
        <v>78</v>
      </c>
      <c r="B37">
        <f t="shared" ref="B37:F37" si="1">SUM(B31:B36)</f>
        <v>0</v>
      </c>
      <c r="C37">
        <f>SUM(C31:C36)</f>
        <v>3080</v>
      </c>
      <c r="D37">
        <f t="shared" si="1"/>
        <v>2108</v>
      </c>
      <c r="E37">
        <f t="shared" si="1"/>
        <v>3200</v>
      </c>
      <c r="F37">
        <f t="shared" si="1"/>
        <v>6000</v>
      </c>
      <c r="H37">
        <f t="shared" ref="H37:K37" si="2">SUM(H31:H36)</f>
        <v>16462</v>
      </c>
      <c r="I37" s="2">
        <f>SUM(I31:I36)</f>
        <v>12400</v>
      </c>
      <c r="J37">
        <f t="shared" si="2"/>
        <v>13124</v>
      </c>
      <c r="K37">
        <f t="shared" si="2"/>
        <v>15325</v>
      </c>
      <c r="L37" s="39">
        <f>SUM(L31:L36)</f>
        <v>14500</v>
      </c>
    </row>
    <row r="38" spans="1:12" x14ac:dyDescent="0.25">
      <c r="A38" s="22"/>
      <c r="L38" s="23"/>
    </row>
    <row r="39" spans="1:12" ht="15.75" x14ac:dyDescent="0.25">
      <c r="A39" s="21" t="s">
        <v>79</v>
      </c>
      <c r="B39" s="90"/>
      <c r="C39" s="90"/>
      <c r="D39" s="90"/>
      <c r="E39" s="90"/>
      <c r="F39" s="90"/>
      <c r="H39" s="90"/>
      <c r="I39" s="90"/>
      <c r="J39" s="90"/>
      <c r="K39" s="90"/>
      <c r="L39" s="97"/>
    </row>
    <row r="40" spans="1:12" x14ac:dyDescent="0.25">
      <c r="A40" s="22" t="s">
        <v>80</v>
      </c>
      <c r="H40">
        <v>500</v>
      </c>
      <c r="I40">
        <v>100</v>
      </c>
      <c r="J40">
        <v>0</v>
      </c>
      <c r="K40">
        <v>0</v>
      </c>
      <c r="L40" s="29">
        <v>0</v>
      </c>
    </row>
    <row r="41" spans="1:12" x14ac:dyDescent="0.25">
      <c r="A41" s="22" t="s">
        <v>81</v>
      </c>
      <c r="L41" s="29"/>
    </row>
    <row r="42" spans="1:12" x14ac:dyDescent="0.25">
      <c r="A42" s="22" t="s">
        <v>82</v>
      </c>
      <c r="I42">
        <v>2500</v>
      </c>
      <c r="J42">
        <v>2547</v>
      </c>
      <c r="K42">
        <v>2547</v>
      </c>
      <c r="L42" s="29">
        <v>2750</v>
      </c>
    </row>
    <row r="43" spans="1:12" x14ac:dyDescent="0.25">
      <c r="A43" s="22" t="s">
        <v>83</v>
      </c>
      <c r="B43">
        <v>5000</v>
      </c>
      <c r="C43">
        <v>3000</v>
      </c>
      <c r="D43">
        <v>2519</v>
      </c>
      <c r="E43">
        <v>2519</v>
      </c>
      <c r="F43">
        <v>3500</v>
      </c>
      <c r="H43">
        <v>2500</v>
      </c>
      <c r="I43">
        <v>1500</v>
      </c>
      <c r="J43">
        <v>842</v>
      </c>
      <c r="K43">
        <v>922</v>
      </c>
      <c r="L43" s="29">
        <v>2000</v>
      </c>
    </row>
    <row r="44" spans="1:12" x14ac:dyDescent="0.25">
      <c r="A44" s="22" t="s">
        <v>84</v>
      </c>
      <c r="L44" s="29"/>
    </row>
    <row r="45" spans="1:12" x14ac:dyDescent="0.25">
      <c r="A45" s="22" t="s">
        <v>85</v>
      </c>
      <c r="H45">
        <v>1085</v>
      </c>
      <c r="I45">
        <v>540</v>
      </c>
      <c r="J45">
        <v>350</v>
      </c>
      <c r="K45">
        <v>466</v>
      </c>
      <c r="L45" s="29">
        <v>620</v>
      </c>
    </row>
    <row r="46" spans="1:12" x14ac:dyDescent="0.25">
      <c r="A46" s="22" t="s">
        <v>86</v>
      </c>
      <c r="C46">
        <v>300</v>
      </c>
      <c r="D46">
        <v>0</v>
      </c>
      <c r="E46">
        <v>0</v>
      </c>
      <c r="F46">
        <v>500</v>
      </c>
      <c r="H46">
        <v>0</v>
      </c>
      <c r="I46">
        <v>250</v>
      </c>
      <c r="J46">
        <v>0</v>
      </c>
      <c r="K46">
        <v>0</v>
      </c>
      <c r="L46" s="29">
        <v>200</v>
      </c>
    </row>
    <row r="47" spans="1:12" x14ac:dyDescent="0.25">
      <c r="A47" s="22" t="s">
        <v>88</v>
      </c>
      <c r="L47" s="29"/>
    </row>
    <row r="48" spans="1:12" x14ac:dyDescent="0.25">
      <c r="A48" s="22" t="s">
        <v>89</v>
      </c>
      <c r="L48" s="29"/>
    </row>
    <row r="49" spans="1:12" x14ac:dyDescent="0.25">
      <c r="A49" s="22" t="s">
        <v>87</v>
      </c>
      <c r="L49" s="29"/>
    </row>
    <row r="50" spans="1:12" x14ac:dyDescent="0.25">
      <c r="A50" s="22" t="s">
        <v>151</v>
      </c>
      <c r="F50">
        <v>0</v>
      </c>
      <c r="I50">
        <v>4380</v>
      </c>
      <c r="J50">
        <v>2289</v>
      </c>
      <c r="K50">
        <v>2289</v>
      </c>
      <c r="L50" s="29">
        <v>0</v>
      </c>
    </row>
    <row r="51" spans="1:12" x14ac:dyDescent="0.25">
      <c r="A51" s="24" t="s">
        <v>90</v>
      </c>
      <c r="B51">
        <f t="shared" ref="B51:F51" si="3">SUM(B40:B50)</f>
        <v>5000</v>
      </c>
      <c r="C51">
        <f>SUM(C40:C50)</f>
        <v>3300</v>
      </c>
      <c r="D51">
        <f t="shared" si="3"/>
        <v>2519</v>
      </c>
      <c r="E51">
        <f t="shared" si="3"/>
        <v>2519</v>
      </c>
      <c r="F51">
        <f t="shared" si="3"/>
        <v>4000</v>
      </c>
      <c r="H51">
        <f t="shared" ref="H51:K51" si="4">SUM(H40:H50)</f>
        <v>4085</v>
      </c>
      <c r="I51" s="2">
        <f>SUM(I40:I50)</f>
        <v>9270</v>
      </c>
      <c r="J51">
        <f t="shared" si="4"/>
        <v>6028</v>
      </c>
      <c r="K51">
        <f t="shared" si="4"/>
        <v>6224</v>
      </c>
      <c r="L51" s="39">
        <f>SUM(L40:L50)</f>
        <v>5570</v>
      </c>
    </row>
    <row r="52" spans="1:12" x14ac:dyDescent="0.25">
      <c r="A52" s="22"/>
      <c r="L52" s="23"/>
    </row>
    <row r="53" spans="1:12" ht="15.75" x14ac:dyDescent="0.25">
      <c r="A53" s="21" t="s">
        <v>91</v>
      </c>
      <c r="B53" s="90"/>
      <c r="C53" s="90"/>
      <c r="D53" s="90"/>
      <c r="E53" s="90"/>
      <c r="F53" s="90"/>
      <c r="H53" s="90"/>
      <c r="I53" s="90"/>
      <c r="J53" s="90"/>
      <c r="K53" s="90"/>
      <c r="L53" s="97"/>
    </row>
    <row r="54" spans="1:12" x14ac:dyDescent="0.25">
      <c r="A54" s="22" t="s">
        <v>92</v>
      </c>
      <c r="H54">
        <v>385</v>
      </c>
      <c r="I54">
        <v>800</v>
      </c>
      <c r="J54">
        <v>1023</v>
      </c>
      <c r="K54">
        <v>1023</v>
      </c>
      <c r="L54" s="29">
        <v>1200</v>
      </c>
    </row>
    <row r="55" spans="1:12" x14ac:dyDescent="0.25">
      <c r="A55" s="22" t="s">
        <v>93</v>
      </c>
      <c r="H55">
        <v>1200</v>
      </c>
      <c r="I55">
        <v>2000</v>
      </c>
      <c r="J55">
        <v>1270</v>
      </c>
      <c r="K55">
        <v>1700</v>
      </c>
      <c r="L55" s="29">
        <v>2000</v>
      </c>
    </row>
    <row r="56" spans="1:12" x14ac:dyDescent="0.25">
      <c r="A56" s="22" t="s">
        <v>158</v>
      </c>
      <c r="B56">
        <v>41</v>
      </c>
      <c r="C56">
        <v>30</v>
      </c>
      <c r="D56">
        <v>151</v>
      </c>
      <c r="E56">
        <v>165</v>
      </c>
      <c r="F56">
        <v>180</v>
      </c>
      <c r="H56">
        <v>200</v>
      </c>
      <c r="I56">
        <v>300</v>
      </c>
      <c r="J56">
        <v>496</v>
      </c>
      <c r="K56">
        <v>661</v>
      </c>
      <c r="L56" s="29">
        <v>750</v>
      </c>
    </row>
    <row r="57" spans="1:12" x14ac:dyDescent="0.25">
      <c r="A57" s="22" t="s">
        <v>95</v>
      </c>
      <c r="L57" s="29"/>
    </row>
    <row r="58" spans="1:12" x14ac:dyDescent="0.25">
      <c r="A58" s="22" t="s">
        <v>96</v>
      </c>
      <c r="H58">
        <v>500</v>
      </c>
      <c r="I58">
        <v>500</v>
      </c>
      <c r="J58">
        <v>639</v>
      </c>
      <c r="K58">
        <v>852</v>
      </c>
      <c r="L58" s="29">
        <v>750</v>
      </c>
    </row>
    <row r="59" spans="1:12" x14ac:dyDescent="0.25">
      <c r="A59" s="22" t="s">
        <v>102</v>
      </c>
      <c r="L59" s="29"/>
    </row>
    <row r="60" spans="1:12" x14ac:dyDescent="0.25">
      <c r="A60" s="22" t="s">
        <v>97</v>
      </c>
      <c r="H60">
        <v>1100</v>
      </c>
      <c r="L60" s="29"/>
    </row>
    <row r="61" spans="1:12" x14ac:dyDescent="0.25">
      <c r="A61" s="22" t="s">
        <v>98</v>
      </c>
      <c r="H61">
        <v>1200</v>
      </c>
      <c r="I61">
        <v>1114</v>
      </c>
      <c r="J61">
        <v>680</v>
      </c>
      <c r="K61">
        <v>1100</v>
      </c>
      <c r="L61" s="29">
        <v>1200</v>
      </c>
    </row>
    <row r="62" spans="1:12" x14ac:dyDescent="0.25">
      <c r="A62" s="22" t="s">
        <v>99</v>
      </c>
      <c r="H62">
        <v>0</v>
      </c>
      <c r="J62">
        <v>0</v>
      </c>
      <c r="L62" s="29"/>
    </row>
    <row r="63" spans="1:12" x14ac:dyDescent="0.25">
      <c r="A63" s="22" t="s">
        <v>100</v>
      </c>
      <c r="H63">
        <v>288</v>
      </c>
      <c r="I63">
        <v>250</v>
      </c>
      <c r="J63">
        <v>208</v>
      </c>
      <c r="K63">
        <v>277</v>
      </c>
      <c r="L63" s="29">
        <v>336</v>
      </c>
    </row>
    <row r="64" spans="1:12" x14ac:dyDescent="0.25">
      <c r="A64" s="22" t="s">
        <v>101</v>
      </c>
      <c r="H64">
        <v>1120</v>
      </c>
      <c r="I64">
        <v>1020</v>
      </c>
      <c r="J64">
        <v>1017</v>
      </c>
      <c r="K64">
        <v>1017</v>
      </c>
      <c r="L64" s="29">
        <v>1000</v>
      </c>
    </row>
    <row r="65" spans="1:12" x14ac:dyDescent="0.25">
      <c r="A65" s="22" t="s">
        <v>142</v>
      </c>
      <c r="I65">
        <v>160</v>
      </c>
      <c r="J65">
        <v>0</v>
      </c>
      <c r="K65">
        <v>0</v>
      </c>
      <c r="L65" s="29">
        <v>250</v>
      </c>
    </row>
    <row r="66" spans="1:12" x14ac:dyDescent="0.25">
      <c r="A66" s="24" t="s">
        <v>103</v>
      </c>
      <c r="B66">
        <f t="shared" ref="B66:F66" si="5">SUM(B54:B65)</f>
        <v>41</v>
      </c>
      <c r="C66" s="2">
        <f>SUM(C54:C65)</f>
        <v>30</v>
      </c>
      <c r="D66">
        <f t="shared" si="5"/>
        <v>151</v>
      </c>
      <c r="E66">
        <f t="shared" si="5"/>
        <v>165</v>
      </c>
      <c r="F66">
        <f t="shared" si="5"/>
        <v>180</v>
      </c>
      <c r="H66">
        <f t="shared" ref="H66:K66" si="6">SUM(H54:H65)</f>
        <v>5993</v>
      </c>
      <c r="I66" s="2">
        <f>SUM(I54:I65)</f>
        <v>6144</v>
      </c>
      <c r="J66">
        <f t="shared" si="6"/>
        <v>5333</v>
      </c>
      <c r="K66">
        <f t="shared" si="6"/>
        <v>6630</v>
      </c>
      <c r="L66" s="39">
        <f>SUM(L54:L65)</f>
        <v>7486</v>
      </c>
    </row>
    <row r="67" spans="1:12" x14ac:dyDescent="0.25">
      <c r="A67" s="22"/>
      <c r="L67" s="23"/>
    </row>
    <row r="68" spans="1:12" ht="15.75" x14ac:dyDescent="0.25">
      <c r="A68" s="21" t="s">
        <v>124</v>
      </c>
      <c r="B68" s="90"/>
      <c r="C68" s="90"/>
      <c r="D68" s="90"/>
      <c r="E68" s="90"/>
      <c r="F68" s="90"/>
      <c r="H68" s="90"/>
      <c r="I68" s="90"/>
      <c r="J68" s="90"/>
      <c r="K68" s="90"/>
      <c r="L68" s="97"/>
    </row>
    <row r="69" spans="1:12" x14ac:dyDescent="0.25">
      <c r="A69" s="22" t="s">
        <v>104</v>
      </c>
      <c r="F69">
        <v>0</v>
      </c>
      <c r="H69">
        <v>200</v>
      </c>
      <c r="I69">
        <v>190</v>
      </c>
      <c r="J69">
        <v>462</v>
      </c>
      <c r="K69">
        <v>616</v>
      </c>
      <c r="L69" s="29">
        <v>250</v>
      </c>
    </row>
    <row r="70" spans="1:12" x14ac:dyDescent="0.25">
      <c r="A70" s="22" t="s">
        <v>105</v>
      </c>
      <c r="F70">
        <f t="shared" ref="F70:F75" si="7">SUM(F67)</f>
        <v>0</v>
      </c>
      <c r="H70">
        <v>600</v>
      </c>
      <c r="I70">
        <v>1850</v>
      </c>
      <c r="J70">
        <v>2375</v>
      </c>
      <c r="K70">
        <v>2500</v>
      </c>
      <c r="L70" s="29">
        <v>3000</v>
      </c>
    </row>
    <row r="71" spans="1:12" x14ac:dyDescent="0.25">
      <c r="A71" s="22" t="s">
        <v>106</v>
      </c>
      <c r="B71">
        <v>0</v>
      </c>
      <c r="C71">
        <v>10000</v>
      </c>
      <c r="D71">
        <v>0</v>
      </c>
      <c r="E71">
        <v>0</v>
      </c>
      <c r="F71">
        <v>5000</v>
      </c>
      <c r="H71">
        <v>2500</v>
      </c>
      <c r="I71">
        <v>21910</v>
      </c>
      <c r="J71">
        <v>1643</v>
      </c>
      <c r="K71">
        <v>2190</v>
      </c>
      <c r="L71" s="29">
        <v>500</v>
      </c>
    </row>
    <row r="72" spans="1:12" x14ac:dyDescent="0.25">
      <c r="A72" s="22" t="s">
        <v>107</v>
      </c>
      <c r="F72">
        <f t="shared" si="7"/>
        <v>0</v>
      </c>
      <c r="I72">
        <v>0</v>
      </c>
      <c r="J72">
        <v>0</v>
      </c>
      <c r="K72">
        <v>0</v>
      </c>
      <c r="L72" s="29">
        <v>0</v>
      </c>
    </row>
    <row r="73" spans="1:12" x14ac:dyDescent="0.25">
      <c r="A73" s="22" t="s">
        <v>108</v>
      </c>
      <c r="F73">
        <f t="shared" si="7"/>
        <v>0</v>
      </c>
      <c r="H73">
        <v>500</v>
      </c>
      <c r="I73">
        <v>250</v>
      </c>
      <c r="J73">
        <v>0</v>
      </c>
      <c r="K73">
        <v>0</v>
      </c>
      <c r="L73" s="29">
        <v>0</v>
      </c>
    </row>
    <row r="74" spans="1:12" x14ac:dyDescent="0.25">
      <c r="A74" s="22" t="s">
        <v>152</v>
      </c>
      <c r="H74">
        <v>350</v>
      </c>
      <c r="I74">
        <v>200</v>
      </c>
      <c r="J74">
        <v>113</v>
      </c>
      <c r="K74">
        <v>152</v>
      </c>
      <c r="L74" s="29">
        <v>100</v>
      </c>
    </row>
    <row r="75" spans="1:12" x14ac:dyDescent="0.25">
      <c r="A75" s="22" t="s">
        <v>109</v>
      </c>
      <c r="F75">
        <f t="shared" si="7"/>
        <v>0</v>
      </c>
      <c r="H75">
        <v>350</v>
      </c>
      <c r="I75">
        <v>600</v>
      </c>
      <c r="J75">
        <v>279</v>
      </c>
      <c r="K75">
        <v>372</v>
      </c>
      <c r="L75" s="29">
        <v>350</v>
      </c>
    </row>
    <row r="76" spans="1:12" x14ac:dyDescent="0.25">
      <c r="A76" s="24" t="s">
        <v>110</v>
      </c>
      <c r="B76">
        <v>0</v>
      </c>
      <c r="C76">
        <f>SUM(C69:C75)</f>
        <v>10000</v>
      </c>
      <c r="D76">
        <v>0</v>
      </c>
      <c r="E76">
        <v>0</v>
      </c>
      <c r="F76" s="2">
        <f>SUM(F69:F75)</f>
        <v>5000</v>
      </c>
      <c r="H76">
        <f>SUM(H69:H75)</f>
        <v>4500</v>
      </c>
      <c r="I76" s="2">
        <f>SUM(I69:I75)</f>
        <v>25000</v>
      </c>
      <c r="J76">
        <f t="shared" ref="J76:K76" si="8">SUM(J69:J75)</f>
        <v>4872</v>
      </c>
      <c r="K76">
        <f t="shared" si="8"/>
        <v>5830</v>
      </c>
      <c r="L76" s="39">
        <f>SUM(L69:L75)</f>
        <v>4200</v>
      </c>
    </row>
    <row r="77" spans="1:12" x14ac:dyDescent="0.25">
      <c r="A77" s="22"/>
      <c r="L77" s="23"/>
    </row>
    <row r="78" spans="1:12" ht="15.75" x14ac:dyDescent="0.25">
      <c r="A78" s="21" t="s">
        <v>125</v>
      </c>
      <c r="B78" s="90"/>
      <c r="C78" s="90"/>
      <c r="D78" s="90"/>
      <c r="E78" s="90"/>
      <c r="F78" s="90"/>
      <c r="H78" s="90"/>
      <c r="I78" s="90"/>
      <c r="J78" s="90"/>
      <c r="K78" s="90"/>
      <c r="L78" s="97"/>
    </row>
    <row r="79" spans="1:12" x14ac:dyDescent="0.25">
      <c r="A79" s="22" t="s">
        <v>112</v>
      </c>
      <c r="L79" s="23"/>
    </row>
    <row r="80" spans="1:12" x14ac:dyDescent="0.25">
      <c r="A80" s="22" t="s">
        <v>111</v>
      </c>
      <c r="L80" s="23"/>
    </row>
    <row r="81" spans="1:12" x14ac:dyDescent="0.25">
      <c r="A81" s="22" t="s">
        <v>118</v>
      </c>
      <c r="L81" s="23"/>
    </row>
    <row r="82" spans="1:12" x14ac:dyDescent="0.25">
      <c r="A82" s="22" t="s">
        <v>113</v>
      </c>
      <c r="L82" s="23"/>
    </row>
    <row r="83" spans="1:12" x14ac:dyDescent="0.25">
      <c r="A83" s="22" t="s">
        <v>114</v>
      </c>
      <c r="B83">
        <v>0</v>
      </c>
      <c r="D83">
        <v>0</v>
      </c>
      <c r="E83">
        <v>0</v>
      </c>
      <c r="F83">
        <v>0</v>
      </c>
      <c r="L83" s="23"/>
    </row>
    <row r="84" spans="1:12" x14ac:dyDescent="0.25">
      <c r="A84" s="22" t="s">
        <v>116</v>
      </c>
      <c r="L84" s="23"/>
    </row>
    <row r="85" spans="1:12" x14ac:dyDescent="0.25">
      <c r="A85" s="22" t="s">
        <v>115</v>
      </c>
      <c r="L85" s="23"/>
    </row>
    <row r="86" spans="1:12" x14ac:dyDescent="0.25">
      <c r="A86" s="22" t="s">
        <v>117</v>
      </c>
      <c r="L86" s="23"/>
    </row>
    <row r="87" spans="1:12" x14ac:dyDescent="0.25">
      <c r="A87" s="22" t="s">
        <v>119</v>
      </c>
      <c r="L87" s="23"/>
    </row>
    <row r="88" spans="1:12" x14ac:dyDescent="0.25">
      <c r="A88" s="22" t="s">
        <v>120</v>
      </c>
      <c r="L88" s="23"/>
    </row>
    <row r="89" spans="1:12" x14ac:dyDescent="0.25">
      <c r="A89" s="24" t="s">
        <v>121</v>
      </c>
      <c r="B89">
        <f t="shared" ref="B89:F89" si="9">SUM(B79:B88)</f>
        <v>0</v>
      </c>
      <c r="D89">
        <f t="shared" si="9"/>
        <v>0</v>
      </c>
      <c r="E89">
        <f t="shared" si="9"/>
        <v>0</v>
      </c>
      <c r="F89">
        <f t="shared" si="9"/>
        <v>0</v>
      </c>
      <c r="H89">
        <v>0</v>
      </c>
      <c r="I89">
        <v>0</v>
      </c>
      <c r="J89">
        <v>0</v>
      </c>
      <c r="K89">
        <v>0</v>
      </c>
      <c r="L89" s="23">
        <v>0</v>
      </c>
    </row>
    <row r="90" spans="1:12" x14ac:dyDescent="0.25">
      <c r="A90" s="22"/>
      <c r="L90" s="23"/>
    </row>
    <row r="91" spans="1:12" ht="15.75" x14ac:dyDescent="0.25">
      <c r="A91" s="21" t="s">
        <v>126</v>
      </c>
      <c r="B91" s="90"/>
      <c r="C91" s="90"/>
      <c r="D91" s="90"/>
      <c r="E91" s="90"/>
      <c r="F91" s="90"/>
      <c r="H91" s="90"/>
      <c r="I91" s="90"/>
      <c r="J91" s="90"/>
      <c r="K91" s="90"/>
      <c r="L91" s="97"/>
    </row>
    <row r="92" spans="1:12" x14ac:dyDescent="0.25">
      <c r="A92" s="22" t="s">
        <v>122</v>
      </c>
      <c r="F92">
        <f t="shared" ref="F92:F94" si="10">SUM(F89)</f>
        <v>0</v>
      </c>
      <c r="L92" s="23"/>
    </row>
    <row r="93" spans="1:12" x14ac:dyDescent="0.25">
      <c r="A93" s="22" t="s">
        <v>18</v>
      </c>
      <c r="F93">
        <f t="shared" si="10"/>
        <v>0</v>
      </c>
      <c r="H93">
        <v>290</v>
      </c>
      <c r="I93">
        <v>250</v>
      </c>
      <c r="J93">
        <v>205</v>
      </c>
      <c r="K93">
        <v>273</v>
      </c>
      <c r="L93" s="29">
        <v>450</v>
      </c>
    </row>
    <row r="94" spans="1:12" x14ac:dyDescent="0.25">
      <c r="A94" s="24" t="s">
        <v>123</v>
      </c>
      <c r="F94">
        <f t="shared" si="10"/>
        <v>0</v>
      </c>
      <c r="H94">
        <f t="shared" ref="H94:K94" si="11">SUM(H91:H93)</f>
        <v>290</v>
      </c>
      <c r="I94" s="2">
        <f>SUM(L91:L93)</f>
        <v>450</v>
      </c>
      <c r="J94">
        <f t="shared" si="11"/>
        <v>205</v>
      </c>
      <c r="K94">
        <f t="shared" si="11"/>
        <v>273</v>
      </c>
      <c r="L94" s="39">
        <f>SUM(L93)</f>
        <v>450</v>
      </c>
    </row>
    <row r="95" spans="1:12" x14ac:dyDescent="0.25">
      <c r="A95" s="22"/>
      <c r="L95" s="29"/>
    </row>
    <row r="96" spans="1:12" ht="15.75" x14ac:dyDescent="0.25">
      <c r="A96" s="21" t="s">
        <v>127</v>
      </c>
      <c r="B96">
        <v>76128</v>
      </c>
      <c r="C96">
        <v>79798</v>
      </c>
      <c r="D96">
        <v>75036</v>
      </c>
      <c r="E96">
        <v>75036</v>
      </c>
      <c r="F96" s="2">
        <v>80668</v>
      </c>
      <c r="I96">
        <v>0</v>
      </c>
      <c r="L96" s="29">
        <v>0</v>
      </c>
    </row>
    <row r="97" spans="1:12" x14ac:dyDescent="0.25">
      <c r="A97" s="22"/>
      <c r="L97" s="29"/>
    </row>
    <row r="98" spans="1:12" ht="15.75" x14ac:dyDescent="0.25">
      <c r="A98" s="21" t="s">
        <v>128</v>
      </c>
      <c r="F98">
        <v>0</v>
      </c>
      <c r="H98">
        <v>3000</v>
      </c>
      <c r="I98" s="2">
        <v>2750</v>
      </c>
      <c r="J98">
        <v>2914</v>
      </c>
      <c r="K98">
        <v>2914</v>
      </c>
      <c r="L98" s="29">
        <v>2750</v>
      </c>
    </row>
    <row r="99" spans="1:12" x14ac:dyDescent="0.25">
      <c r="A99" s="22"/>
      <c r="L99" s="29"/>
    </row>
    <row r="100" spans="1:12" ht="15.75" x14ac:dyDescent="0.25">
      <c r="A100" s="21" t="s">
        <v>129</v>
      </c>
      <c r="B100">
        <v>0</v>
      </c>
      <c r="F100">
        <v>0</v>
      </c>
      <c r="H100">
        <v>3209</v>
      </c>
      <c r="I100" s="2">
        <v>3205</v>
      </c>
      <c r="J100">
        <v>2751</v>
      </c>
      <c r="K100">
        <v>3056</v>
      </c>
      <c r="L100" s="39">
        <v>3206</v>
      </c>
    </row>
    <row r="101" spans="1:12" x14ac:dyDescent="0.25">
      <c r="A101" s="22"/>
      <c r="L101" s="23"/>
    </row>
    <row r="102" spans="1:12" ht="15.75" x14ac:dyDescent="0.25">
      <c r="A102" s="21" t="s">
        <v>130</v>
      </c>
      <c r="B102" s="90"/>
      <c r="C102" s="90"/>
      <c r="D102" s="90"/>
      <c r="E102" s="90"/>
      <c r="F102" s="90"/>
      <c r="H102" s="90"/>
      <c r="I102" s="90"/>
      <c r="J102" s="90"/>
      <c r="K102" s="90"/>
      <c r="L102" s="97"/>
    </row>
    <row r="103" spans="1:12" x14ac:dyDescent="0.25">
      <c r="A103" s="22" t="s">
        <v>131</v>
      </c>
      <c r="B103">
        <v>0</v>
      </c>
      <c r="C103">
        <v>100</v>
      </c>
      <c r="D103">
        <v>100</v>
      </c>
      <c r="E103">
        <v>100</v>
      </c>
      <c r="F103">
        <v>100</v>
      </c>
      <c r="L103" s="23"/>
    </row>
    <row r="104" spans="1:12" x14ac:dyDescent="0.25">
      <c r="A104" s="22" t="s">
        <v>132</v>
      </c>
      <c r="L104" s="23"/>
    </row>
    <row r="105" spans="1:12" x14ac:dyDescent="0.25">
      <c r="A105" s="22" t="s">
        <v>135</v>
      </c>
      <c r="L105" s="23"/>
    </row>
    <row r="106" spans="1:12" x14ac:dyDescent="0.25">
      <c r="A106" s="22" t="s">
        <v>133</v>
      </c>
      <c r="L106" s="23"/>
    </row>
    <row r="107" spans="1:12" x14ac:dyDescent="0.25">
      <c r="A107" s="22" t="s">
        <v>134</v>
      </c>
      <c r="L107" s="23"/>
    </row>
    <row r="108" spans="1:12" x14ac:dyDescent="0.25">
      <c r="A108" s="22" t="s">
        <v>26</v>
      </c>
      <c r="H108">
        <v>484</v>
      </c>
      <c r="I108">
        <v>580</v>
      </c>
      <c r="J108">
        <v>484</v>
      </c>
      <c r="K108">
        <v>484</v>
      </c>
      <c r="L108" s="29">
        <v>484</v>
      </c>
    </row>
    <row r="109" spans="1:12" x14ac:dyDescent="0.25">
      <c r="A109" s="24" t="s">
        <v>136</v>
      </c>
      <c r="B109">
        <f t="shared" ref="B109:E109" si="12">SUM(B103:B108)</f>
        <v>0</v>
      </c>
      <c r="C109">
        <f>SUM(C103:C108)</f>
        <v>100</v>
      </c>
      <c r="D109">
        <f t="shared" si="12"/>
        <v>100</v>
      </c>
      <c r="E109">
        <f t="shared" si="12"/>
        <v>100</v>
      </c>
      <c r="F109" s="2">
        <f>SUM(F103:F108)</f>
        <v>100</v>
      </c>
      <c r="H109">
        <f t="shared" ref="H109:K109" si="13">SUM(H103:H108)</f>
        <v>484</v>
      </c>
      <c r="I109" s="2">
        <f>SUM(I108)</f>
        <v>580</v>
      </c>
      <c r="J109">
        <f t="shared" si="13"/>
        <v>484</v>
      </c>
      <c r="K109">
        <f t="shared" si="13"/>
        <v>484</v>
      </c>
      <c r="L109" s="39">
        <v>484</v>
      </c>
    </row>
    <row r="110" spans="1:12" x14ac:dyDescent="0.25">
      <c r="A110" s="22"/>
      <c r="L110" s="23"/>
    </row>
    <row r="111" spans="1:12" ht="15.75" x14ac:dyDescent="0.25">
      <c r="A111" s="21" t="s">
        <v>137</v>
      </c>
      <c r="B111" s="90"/>
      <c r="C111" s="90"/>
      <c r="D111" s="90"/>
      <c r="E111" s="90"/>
      <c r="F111" s="90"/>
      <c r="H111" s="90"/>
      <c r="I111" s="90"/>
      <c r="J111" s="90"/>
      <c r="K111" s="90"/>
      <c r="L111" s="97"/>
    </row>
    <row r="112" spans="1:12" x14ac:dyDescent="0.25">
      <c r="A112" s="22" t="s">
        <v>138</v>
      </c>
      <c r="H112">
        <v>1092</v>
      </c>
      <c r="I112">
        <v>1800</v>
      </c>
      <c r="J112">
        <v>3871</v>
      </c>
      <c r="K112">
        <v>4439</v>
      </c>
      <c r="L112" s="29">
        <v>3420</v>
      </c>
    </row>
    <row r="113" spans="1:12" x14ac:dyDescent="0.25">
      <c r="A113" s="22" t="s">
        <v>139</v>
      </c>
      <c r="H113">
        <v>3209</v>
      </c>
      <c r="I113">
        <v>6000</v>
      </c>
      <c r="J113">
        <v>8983</v>
      </c>
      <c r="K113">
        <v>10443</v>
      </c>
      <c r="L113" s="29">
        <v>10800</v>
      </c>
    </row>
    <row r="114" spans="1:12" x14ac:dyDescent="0.25">
      <c r="A114" s="22" t="s">
        <v>140</v>
      </c>
      <c r="D114">
        <v>0</v>
      </c>
      <c r="F114">
        <v>0</v>
      </c>
      <c r="H114">
        <v>26298</v>
      </c>
      <c r="I114">
        <v>26745</v>
      </c>
      <c r="J114">
        <v>31696</v>
      </c>
      <c r="K114">
        <v>36392</v>
      </c>
      <c r="L114" s="29">
        <v>37000</v>
      </c>
    </row>
    <row r="115" spans="1:12" x14ac:dyDescent="0.25">
      <c r="A115" s="24" t="s">
        <v>141</v>
      </c>
      <c r="B115">
        <v>0</v>
      </c>
      <c r="D115">
        <v>0</v>
      </c>
      <c r="E115" s="2">
        <f>SUM(E112:E114)</f>
        <v>0</v>
      </c>
      <c r="F115">
        <v>0</v>
      </c>
      <c r="H115">
        <f>SUM(H112:H114)</f>
        <v>30599</v>
      </c>
      <c r="I115" s="2">
        <f>SUM(I112:I114)</f>
        <v>34545</v>
      </c>
      <c r="J115">
        <f>SUM(J112:J114)</f>
        <v>44550</v>
      </c>
      <c r="K115">
        <f>SUM(K112:K114)</f>
        <v>51274</v>
      </c>
      <c r="L115" s="39">
        <f>SUM(L112:L114)</f>
        <v>51220</v>
      </c>
    </row>
    <row r="116" spans="1:12" x14ac:dyDescent="0.25">
      <c r="A116" s="22"/>
      <c r="E116">
        <f>SUM(E112:E115)</f>
        <v>0</v>
      </c>
      <c r="L116" s="23"/>
    </row>
    <row r="117" spans="1:12" ht="15.75" x14ac:dyDescent="0.25">
      <c r="A117" s="21" t="s">
        <v>143</v>
      </c>
      <c r="B117" s="90"/>
      <c r="C117" s="90"/>
      <c r="D117" s="90"/>
      <c r="E117" s="90"/>
      <c r="F117" s="90"/>
      <c r="H117" s="90"/>
      <c r="I117" s="90"/>
      <c r="J117" s="90"/>
      <c r="K117" s="90"/>
      <c r="L117" s="97"/>
    </row>
    <row r="118" spans="1:12" x14ac:dyDescent="0.25">
      <c r="A118" s="22" t="s">
        <v>144</v>
      </c>
      <c r="H118">
        <v>805</v>
      </c>
      <c r="I118">
        <v>1377</v>
      </c>
      <c r="J118">
        <v>988</v>
      </c>
      <c r="K118">
        <v>1318</v>
      </c>
      <c r="L118" s="29">
        <v>1500</v>
      </c>
    </row>
    <row r="119" spans="1:12" x14ac:dyDescent="0.25">
      <c r="A119" s="22" t="s">
        <v>145</v>
      </c>
      <c r="H119">
        <v>639</v>
      </c>
      <c r="I119">
        <v>1168</v>
      </c>
      <c r="J119">
        <v>495</v>
      </c>
      <c r="K119">
        <v>660</v>
      </c>
      <c r="L119" s="29">
        <v>750</v>
      </c>
    </row>
    <row r="120" spans="1:12" x14ac:dyDescent="0.25">
      <c r="A120" s="22" t="s">
        <v>146</v>
      </c>
      <c r="H120">
        <v>450</v>
      </c>
      <c r="I120">
        <v>248</v>
      </c>
      <c r="J120">
        <v>273</v>
      </c>
      <c r="K120">
        <v>363</v>
      </c>
      <c r="L120" s="29">
        <v>450</v>
      </c>
    </row>
    <row r="121" spans="1:12" x14ac:dyDescent="0.25">
      <c r="A121" s="24" t="s">
        <v>147</v>
      </c>
      <c r="B121">
        <v>0</v>
      </c>
      <c r="D121">
        <v>0</v>
      </c>
      <c r="E121">
        <v>0</v>
      </c>
      <c r="F121">
        <v>0</v>
      </c>
      <c r="H121">
        <f t="shared" ref="H121:K121" si="14">SUM(H118:H120)</f>
        <v>1894</v>
      </c>
      <c r="I121" s="2">
        <f>SUM(I118:I120)</f>
        <v>2793</v>
      </c>
      <c r="J121">
        <f t="shared" si="14"/>
        <v>1756</v>
      </c>
      <c r="K121">
        <f t="shared" si="14"/>
        <v>2341</v>
      </c>
      <c r="L121" s="39">
        <f>SUM(L118:L120)</f>
        <v>2700</v>
      </c>
    </row>
    <row r="122" spans="1:12" x14ac:dyDescent="0.25">
      <c r="A122" s="24"/>
      <c r="L122" s="23"/>
    </row>
    <row r="123" spans="1:12" x14ac:dyDescent="0.25">
      <c r="A123" s="22"/>
      <c r="L123" s="26"/>
    </row>
    <row r="124" spans="1:12" ht="16.5" thickBot="1" x14ac:dyDescent="0.3">
      <c r="A124" s="27" t="s">
        <v>148</v>
      </c>
      <c r="B124" s="28">
        <f t="shared" ref="B124:L124" si="15">B18+B28+B37+B51+B66+B76+B89+B94+B96+B98+B100+B109+B115+B121</f>
        <v>81169</v>
      </c>
      <c r="C124" s="28">
        <f t="shared" si="15"/>
        <v>96308</v>
      </c>
      <c r="D124" s="28">
        <f t="shared" si="15"/>
        <v>79914</v>
      </c>
      <c r="E124" s="28">
        <f t="shared" si="15"/>
        <v>81020</v>
      </c>
      <c r="F124" s="28">
        <f t="shared" si="15"/>
        <v>95948</v>
      </c>
      <c r="G124" s="28">
        <f t="shared" si="15"/>
        <v>0</v>
      </c>
      <c r="H124" s="28">
        <f t="shared" si="15"/>
        <v>73777</v>
      </c>
      <c r="I124" s="28">
        <f t="shared" si="15"/>
        <v>101200</v>
      </c>
      <c r="J124" s="28">
        <f t="shared" si="15"/>
        <v>84711</v>
      </c>
      <c r="K124" s="28">
        <f t="shared" si="15"/>
        <v>98042</v>
      </c>
      <c r="L124" s="28">
        <f t="shared" si="15"/>
        <v>96456</v>
      </c>
    </row>
  </sheetData>
  <mergeCells count="26">
    <mergeCell ref="B1:L1"/>
    <mergeCell ref="A2:A3"/>
    <mergeCell ref="B2:F2"/>
    <mergeCell ref="H2:L2"/>
    <mergeCell ref="B4:F4"/>
    <mergeCell ref="H4:L4"/>
    <mergeCell ref="B20:F20"/>
    <mergeCell ref="H20:L20"/>
    <mergeCell ref="B30:F30"/>
    <mergeCell ref="H30:L30"/>
    <mergeCell ref="B39:F39"/>
    <mergeCell ref="H39:L39"/>
    <mergeCell ref="B53:F53"/>
    <mergeCell ref="H53:L53"/>
    <mergeCell ref="B68:F68"/>
    <mergeCell ref="H68:L68"/>
    <mergeCell ref="B78:F78"/>
    <mergeCell ref="H78:L78"/>
    <mergeCell ref="B117:F117"/>
    <mergeCell ref="H117:L117"/>
    <mergeCell ref="B91:F91"/>
    <mergeCell ref="H91:L91"/>
    <mergeCell ref="B102:F102"/>
    <mergeCell ref="H102:L102"/>
    <mergeCell ref="B111:F111"/>
    <mergeCell ref="H111:L111"/>
  </mergeCells>
  <pageMargins left="0.7" right="0.7" top="0.75" bottom="0.75" header="0.3" footer="0.3"/>
  <pageSetup paperSize="9" scale="2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23.24</vt:lpstr>
      <vt:lpstr>VH Detail 23.24</vt:lpstr>
      <vt:lpstr>PC Detail 23.24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2023-01-25T12:58:11Z</cp:lastPrinted>
  <dcterms:created xsi:type="dcterms:W3CDTF">2022-01-06T16:52:35Z</dcterms:created>
  <dcterms:modified xsi:type="dcterms:W3CDTF">2023-01-25T13:02:06Z</dcterms:modified>
</cp:coreProperties>
</file>